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 codeName="{AE6600E7-7A62-396C-DE95-9942FA9DD81E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a.sanov\Downloads\"/>
    </mc:Choice>
  </mc:AlternateContent>
  <xr:revisionPtr revIDLastSave="0" documentId="13_ncr:1_{61B0D497-3681-47B0-A54D-A0EB85D44122}" xr6:coauthVersionLast="47" xr6:coauthVersionMax="47" xr10:uidLastSave="{00000000-0000-0000-0000-000000000000}"/>
  <workbookProtection workbookAlgorithmName="SHA-512" workbookHashValue="maNBzw3cku/4iXLsdjRXamivY2ZC5smOEe1/GHdyHsGgNaiEn4YRhC+bKAON3HnzwGXd2OHTNe8laU8Ra6rnow==" workbookSaltValue="zq9ldQZRZdvm8pnu3uwo+w==" workbookSpinCount="100000" lockStructure="1"/>
  <bookViews>
    <workbookView xWindow="0" yWindow="600" windowWidth="23040" windowHeight="12360" tabRatio="648" activeTab="1" xr2:uid="{00000000-000D-0000-FFFF-FFFF00000000}"/>
  </bookViews>
  <sheets>
    <sheet name="КП клиента" sheetId="18" r:id="rId1"/>
    <sheet name="Исходные данные" sheetId="4" r:id="rId2"/>
    <sheet name="ДЦ" sheetId="19" state="hidden" r:id="rId3"/>
    <sheet name="График Classic NEW" sheetId="12" r:id="rId4"/>
    <sheet name="График Light +" sheetId="17" state="hidden" r:id="rId5"/>
    <sheet name="График Senim" sheetId="11" state="hidden" r:id="rId6"/>
    <sheet name="равными" sheetId="8" state="hidden" r:id="rId7"/>
    <sheet name="равными Light" sheetId="16" state="hidden" r:id="rId8"/>
  </sheets>
  <definedNames>
    <definedName name="_xlnm.Print_Area" localSheetId="1">'Исходные данные'!$B$1:$O$65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4" l="1"/>
  <c r="N33" i="4"/>
  <c r="C12" i="4"/>
  <c r="C33" i="19"/>
  <c r="C3" i="19"/>
  <c r="C4" i="19"/>
  <c r="C5" i="19"/>
  <c r="C6" i="19"/>
  <c r="C7" i="19"/>
  <c r="C8" i="19"/>
  <c r="C9" i="19"/>
  <c r="C10" i="19"/>
  <c r="C11" i="19"/>
  <c r="C12" i="19"/>
  <c r="C13" i="19"/>
  <c r="C14" i="19"/>
  <c r="C15" i="19"/>
  <c r="C16" i="19"/>
  <c r="C17" i="19"/>
  <c r="C18" i="19"/>
  <c r="C19" i="19"/>
  <c r="C20" i="19"/>
  <c r="C21" i="19"/>
  <c r="C22" i="19"/>
  <c r="C23" i="19"/>
  <c r="C24" i="19"/>
  <c r="C25" i="19"/>
  <c r="C26" i="19"/>
  <c r="C27" i="19"/>
  <c r="C28" i="19"/>
  <c r="C29" i="19"/>
  <c r="C30" i="19"/>
  <c r="C31" i="19"/>
  <c r="C32" i="19"/>
  <c r="C2" i="19"/>
  <c r="C19" i="4"/>
  <c r="C20" i="4"/>
  <c r="C34" i="19"/>
  <c r="C16" i="4" l="1"/>
  <c r="C11" i="4"/>
  <c r="C15" i="4"/>
  <c r="C17" i="4"/>
  <c r="C13" i="4"/>
  <c r="C14" i="4"/>
  <c r="C18" i="4"/>
  <c r="C21" i="4"/>
  <c r="M32" i="4"/>
  <c r="O39" i="4" l="1"/>
  <c r="O37" i="4"/>
  <c r="O36" i="4"/>
  <c r="B39" i="4"/>
  <c r="D12" i="4"/>
  <c r="M38" i="4" s="1"/>
  <c r="G23" i="4" s="1"/>
  <c r="B65" i="4" s="1"/>
  <c r="P31" i="4" l="1"/>
  <c r="M31" i="4"/>
  <c r="M30" i="4"/>
  <c r="N31" i="4"/>
  <c r="E58" i="4"/>
  <c r="E57" i="4"/>
  <c r="E46" i="4"/>
  <c r="E64" i="4"/>
  <c r="E62" i="4"/>
  <c r="E61" i="4"/>
  <c r="E60" i="4"/>
  <c r="Q26" i="4" l="1"/>
  <c r="Q25" i="4"/>
  <c r="Q24" i="4"/>
  <c r="D23" i="4" l="1"/>
  <c r="H30" i="4"/>
  <c r="B38" i="4"/>
  <c r="C15" i="18"/>
  <c r="C13" i="18"/>
  <c r="C11" i="18"/>
  <c r="C10" i="18"/>
  <c r="C9" i="18"/>
  <c r="C8" i="18"/>
  <c r="B4" i="18"/>
  <c r="N30" i="4" l="1"/>
  <c r="R25" i="4" l="1"/>
  <c r="R24" i="4"/>
  <c r="R27" i="4" s="1"/>
  <c r="D29" i="4"/>
  <c r="D26" i="4" l="1"/>
  <c r="N28" i="4"/>
  <c r="B36" i="4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F76" i="17" s="1"/>
  <c r="B77" i="17"/>
  <c r="F77" i="17" s="1"/>
  <c r="B78" i="17"/>
  <c r="F78" i="17" s="1"/>
  <c r="B79" i="17"/>
  <c r="F79" i="17" s="1"/>
  <c r="B80" i="17"/>
  <c r="F80" i="17" s="1"/>
  <c r="B81" i="17"/>
  <c r="F81" i="17" s="1"/>
  <c r="B82" i="17"/>
  <c r="F82" i="17" s="1"/>
  <c r="B83" i="17"/>
  <c r="F83" i="17" s="1"/>
  <c r="B84" i="17"/>
  <c r="F84" i="17" s="1"/>
  <c r="B85" i="17"/>
  <c r="F85" i="17" s="1"/>
  <c r="B86" i="17"/>
  <c r="F86" i="17" s="1"/>
  <c r="B87" i="17"/>
  <c r="F87" i="17" s="1"/>
  <c r="B88" i="17"/>
  <c r="F88" i="17" s="1"/>
  <c r="B89" i="17"/>
  <c r="F89" i="17" s="1"/>
  <c r="B90" i="17"/>
  <c r="F90" i="17" s="1"/>
  <c r="B91" i="17"/>
  <c r="F91" i="17" s="1"/>
  <c r="B92" i="17"/>
  <c r="F92" i="17" s="1"/>
  <c r="B93" i="17"/>
  <c r="F93" i="17" s="1"/>
  <c r="B94" i="17"/>
  <c r="F94" i="17" s="1"/>
  <c r="B95" i="17"/>
  <c r="F95" i="17" s="1"/>
  <c r="B96" i="17"/>
  <c r="F96" i="17" s="1"/>
  <c r="B97" i="17"/>
  <c r="F97" i="17" s="1"/>
  <c r="B98" i="17"/>
  <c r="F98" i="17" s="1"/>
  <c r="B99" i="17"/>
  <c r="F99" i="17" s="1"/>
  <c r="B51" i="17" l="1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J35" i="4" l="1"/>
  <c r="K35" i="4"/>
  <c r="AX1" i="8" l="1"/>
  <c r="AR1" i="8"/>
  <c r="W31" i="4"/>
  <c r="X31" i="4"/>
  <c r="Y31" i="4"/>
  <c r="Z31" i="4"/>
  <c r="AA31" i="4"/>
  <c r="C1" i="12"/>
  <c r="A2" i="16" l="1"/>
  <c r="H138" i="12" l="1"/>
  <c r="B138" i="12"/>
  <c r="H137" i="12"/>
  <c r="B137" i="12"/>
  <c r="H136" i="12"/>
  <c r="B136" i="12"/>
  <c r="H135" i="12"/>
  <c r="B135" i="12"/>
  <c r="H134" i="12"/>
  <c r="B134" i="12"/>
  <c r="H133" i="12"/>
  <c r="B133" i="12"/>
  <c r="H132" i="12"/>
  <c r="B132" i="12"/>
  <c r="H131" i="12"/>
  <c r="B131" i="12"/>
  <c r="H130" i="12"/>
  <c r="B130" i="12"/>
  <c r="H129" i="12"/>
  <c r="B129" i="12"/>
  <c r="H128" i="12"/>
  <c r="B128" i="12"/>
  <c r="H127" i="12"/>
  <c r="B127" i="12"/>
  <c r="H126" i="12"/>
  <c r="B126" i="12"/>
  <c r="H125" i="12"/>
  <c r="B125" i="12"/>
  <c r="H124" i="12"/>
  <c r="B124" i="12"/>
  <c r="H123" i="12"/>
  <c r="B123" i="12"/>
  <c r="H122" i="12"/>
  <c r="B122" i="12"/>
  <c r="H121" i="12"/>
  <c r="B121" i="12"/>
  <c r="H120" i="12"/>
  <c r="B120" i="12"/>
  <c r="H119" i="12"/>
  <c r="B119" i="12"/>
  <c r="H118" i="12"/>
  <c r="B118" i="12"/>
  <c r="H117" i="12"/>
  <c r="B117" i="12"/>
  <c r="H116" i="12"/>
  <c r="B116" i="12"/>
  <c r="H115" i="12"/>
  <c r="B115" i="12"/>
  <c r="H114" i="12"/>
  <c r="B114" i="12"/>
  <c r="H113" i="12"/>
  <c r="B113" i="12"/>
  <c r="H112" i="12"/>
  <c r="B112" i="12"/>
  <c r="H111" i="12"/>
  <c r="B111" i="12"/>
  <c r="H110" i="12"/>
  <c r="B110" i="12"/>
  <c r="H109" i="12"/>
  <c r="B109" i="12"/>
  <c r="H108" i="12"/>
  <c r="B108" i="12"/>
  <c r="H107" i="12"/>
  <c r="B107" i="12"/>
  <c r="H106" i="12"/>
  <c r="B106" i="12"/>
  <c r="H105" i="12"/>
  <c r="B105" i="12"/>
  <c r="H104" i="12"/>
  <c r="B104" i="12"/>
  <c r="H103" i="12"/>
  <c r="B103" i="12"/>
  <c r="H102" i="12"/>
  <c r="B102" i="12"/>
  <c r="H101" i="12"/>
  <c r="B101" i="12"/>
  <c r="H100" i="12"/>
  <c r="B100" i="12"/>
  <c r="H99" i="12"/>
  <c r="B99" i="12"/>
  <c r="H98" i="12"/>
  <c r="B98" i="12"/>
  <c r="H97" i="12"/>
  <c r="B97" i="12"/>
  <c r="H96" i="12"/>
  <c r="B96" i="12"/>
  <c r="H95" i="12"/>
  <c r="B95" i="12"/>
  <c r="H94" i="12"/>
  <c r="B94" i="12"/>
  <c r="H93" i="12"/>
  <c r="B93" i="12"/>
  <c r="H92" i="12"/>
  <c r="B92" i="12"/>
  <c r="H91" i="12"/>
  <c r="B91" i="12"/>
  <c r="H90" i="12"/>
  <c r="B90" i="12"/>
  <c r="H89" i="12"/>
  <c r="B89" i="12"/>
  <c r="H88" i="12"/>
  <c r="B88" i="12"/>
  <c r="H87" i="12"/>
  <c r="B87" i="12"/>
  <c r="H86" i="12"/>
  <c r="B86" i="12"/>
  <c r="H85" i="12"/>
  <c r="B85" i="12"/>
  <c r="H84" i="12"/>
  <c r="B84" i="12"/>
  <c r="H83" i="12"/>
  <c r="B83" i="12"/>
  <c r="H82" i="12"/>
  <c r="B82" i="12"/>
  <c r="H81" i="12"/>
  <c r="B81" i="12"/>
  <c r="H80" i="12"/>
  <c r="B80" i="12"/>
  <c r="H79" i="12"/>
  <c r="B79" i="12"/>
  <c r="H78" i="12"/>
  <c r="B78" i="12"/>
  <c r="H77" i="12"/>
  <c r="B77" i="12"/>
  <c r="H76" i="12"/>
  <c r="B76" i="12"/>
  <c r="H75" i="12"/>
  <c r="B75" i="12"/>
  <c r="H74" i="12"/>
  <c r="B74" i="12"/>
  <c r="H73" i="12"/>
  <c r="B73" i="12"/>
  <c r="H72" i="12"/>
  <c r="B72" i="12"/>
  <c r="H71" i="12"/>
  <c r="B71" i="12"/>
  <c r="H70" i="12"/>
  <c r="B70" i="12"/>
  <c r="H69" i="12"/>
  <c r="B69" i="12"/>
  <c r="H68" i="12"/>
  <c r="B68" i="12"/>
  <c r="H67" i="12"/>
  <c r="B67" i="12"/>
  <c r="H66" i="12"/>
  <c r="B66" i="12"/>
  <c r="H65" i="12"/>
  <c r="B65" i="12"/>
  <c r="H64" i="12"/>
  <c r="B64" i="12"/>
  <c r="H63" i="12"/>
  <c r="B63" i="12"/>
  <c r="H62" i="12"/>
  <c r="B62" i="12"/>
  <c r="H61" i="12"/>
  <c r="B61" i="12"/>
  <c r="H60" i="12"/>
  <c r="B60" i="12"/>
  <c r="H59" i="12"/>
  <c r="B59" i="12"/>
  <c r="H58" i="12"/>
  <c r="B58" i="12"/>
  <c r="H57" i="12"/>
  <c r="B57" i="12"/>
  <c r="H56" i="12"/>
  <c r="B56" i="12"/>
  <c r="H55" i="12"/>
  <c r="B55" i="12"/>
  <c r="H54" i="12"/>
  <c r="B54" i="12"/>
  <c r="H53" i="12"/>
  <c r="B53" i="12"/>
  <c r="H52" i="12"/>
  <c r="B52" i="12"/>
  <c r="H51" i="12"/>
  <c r="B51" i="12"/>
  <c r="H50" i="12"/>
  <c r="B50" i="12"/>
  <c r="H49" i="12"/>
  <c r="B49" i="12"/>
  <c r="H48" i="12"/>
  <c r="B48" i="12"/>
  <c r="H47" i="12"/>
  <c r="B47" i="12"/>
  <c r="H46" i="12"/>
  <c r="B46" i="12"/>
  <c r="H45" i="12"/>
  <c r="B45" i="12"/>
  <c r="H44" i="12"/>
  <c r="B44" i="12"/>
  <c r="H43" i="12"/>
  <c r="B43" i="12"/>
  <c r="H42" i="12"/>
  <c r="B42" i="12"/>
  <c r="H41" i="12"/>
  <c r="B41" i="12"/>
  <c r="H40" i="12"/>
  <c r="B40" i="12"/>
  <c r="H39" i="12"/>
  <c r="B39" i="12"/>
  <c r="H38" i="12"/>
  <c r="B38" i="12"/>
  <c r="H37" i="12"/>
  <c r="B37" i="12"/>
  <c r="H36" i="12"/>
  <c r="B36" i="12"/>
  <c r="H35" i="12"/>
  <c r="B35" i="12"/>
  <c r="H34" i="12"/>
  <c r="B34" i="12"/>
  <c r="H33" i="12"/>
  <c r="B33" i="12"/>
  <c r="H32" i="12"/>
  <c r="B32" i="12"/>
  <c r="H31" i="12"/>
  <c r="B31" i="12"/>
  <c r="H30" i="12"/>
  <c r="B30" i="12"/>
  <c r="H29" i="12"/>
  <c r="B29" i="12"/>
  <c r="H28" i="12"/>
  <c r="B28" i="12"/>
  <c r="H27" i="12"/>
  <c r="B27" i="12"/>
  <c r="H26" i="12"/>
  <c r="B26" i="12"/>
  <c r="H25" i="12"/>
  <c r="B25" i="12"/>
  <c r="H24" i="12"/>
  <c r="B24" i="12"/>
  <c r="H23" i="12"/>
  <c r="B23" i="12"/>
  <c r="H22" i="12"/>
  <c r="B22" i="12"/>
  <c r="H21" i="12"/>
  <c r="B21" i="12"/>
  <c r="H20" i="12"/>
  <c r="B20" i="12"/>
  <c r="H19" i="12"/>
  <c r="B19" i="12"/>
  <c r="N26" i="4" l="1"/>
  <c r="N25" i="4"/>
  <c r="B101" i="11" l="1"/>
  <c r="C101" i="11" s="1"/>
  <c r="B100" i="11"/>
  <c r="E100" i="11" s="1"/>
  <c r="B99" i="11"/>
  <c r="E99" i="11" s="1"/>
  <c r="B98" i="11"/>
  <c r="F98" i="11" s="1"/>
  <c r="B97" i="11"/>
  <c r="C97" i="11" s="1"/>
  <c r="B96" i="11"/>
  <c r="E96" i="11" s="1"/>
  <c r="B95" i="11"/>
  <c r="E95" i="11" s="1"/>
  <c r="B94" i="11"/>
  <c r="F94" i="11" s="1"/>
  <c r="B93" i="11"/>
  <c r="C93" i="11" s="1"/>
  <c r="B92" i="11"/>
  <c r="E92" i="11" s="1"/>
  <c r="B91" i="11"/>
  <c r="E91" i="11" s="1"/>
  <c r="B90" i="11"/>
  <c r="F90" i="11" s="1"/>
  <c r="B89" i="11"/>
  <c r="C89" i="11" s="1"/>
  <c r="B88" i="11"/>
  <c r="E88" i="11" s="1"/>
  <c r="B87" i="11"/>
  <c r="E87" i="11" s="1"/>
  <c r="B86" i="11"/>
  <c r="F86" i="11" s="1"/>
  <c r="B85" i="11"/>
  <c r="C85" i="11" s="1"/>
  <c r="B84" i="11"/>
  <c r="E84" i="11" s="1"/>
  <c r="B83" i="11"/>
  <c r="E83" i="11" s="1"/>
  <c r="B82" i="11"/>
  <c r="F82" i="11" s="1"/>
  <c r="B81" i="11"/>
  <c r="C81" i="11" s="1"/>
  <c r="B80" i="11"/>
  <c r="E80" i="11" s="1"/>
  <c r="B79" i="11"/>
  <c r="E79" i="11" s="1"/>
  <c r="B78" i="11"/>
  <c r="F78" i="11" s="1"/>
  <c r="B77" i="11"/>
  <c r="C77" i="11" s="1"/>
  <c r="B76" i="11"/>
  <c r="E76" i="11" s="1"/>
  <c r="B75" i="11"/>
  <c r="E75" i="11" s="1"/>
  <c r="B74" i="11"/>
  <c r="F74" i="11" s="1"/>
  <c r="B73" i="11"/>
  <c r="C73" i="11" s="1"/>
  <c r="B72" i="11"/>
  <c r="E72" i="11" s="1"/>
  <c r="B71" i="11"/>
  <c r="E71" i="11" s="1"/>
  <c r="B70" i="11"/>
  <c r="F70" i="11" s="1"/>
  <c r="B69" i="11"/>
  <c r="C69" i="11" s="1"/>
  <c r="B68" i="11"/>
  <c r="E68" i="11" s="1"/>
  <c r="B67" i="11"/>
  <c r="E67" i="11" s="1"/>
  <c r="B66" i="11"/>
  <c r="F66" i="11" s="1"/>
  <c r="B65" i="11"/>
  <c r="C65" i="11" s="1"/>
  <c r="B64" i="11"/>
  <c r="E64" i="11" s="1"/>
  <c r="B63" i="11"/>
  <c r="E63" i="11" s="1"/>
  <c r="B62" i="11"/>
  <c r="F62" i="11" s="1"/>
  <c r="B61" i="11"/>
  <c r="B60" i="11"/>
  <c r="E60" i="11" s="1"/>
  <c r="B59" i="11"/>
  <c r="E59" i="11" s="1"/>
  <c r="B58" i="11"/>
  <c r="F58" i="11" s="1"/>
  <c r="B57" i="11"/>
  <c r="E57" i="11" s="1"/>
  <c r="B56" i="11"/>
  <c r="E56" i="11" s="1"/>
  <c r="B55" i="11"/>
  <c r="E55" i="11" s="1"/>
  <c r="B54" i="11"/>
  <c r="B53" i="11"/>
  <c r="E53" i="11" s="1"/>
  <c r="B52" i="11"/>
  <c r="E52" i="11" s="1"/>
  <c r="B51" i="11"/>
  <c r="E51" i="11" s="1"/>
  <c r="B50" i="11"/>
  <c r="B49" i="11"/>
  <c r="E49" i="11" s="1"/>
  <c r="B48" i="11"/>
  <c r="E48" i="11" s="1"/>
  <c r="B47" i="11"/>
  <c r="E47" i="11" s="1"/>
  <c r="B46" i="11"/>
  <c r="B45" i="11"/>
  <c r="E45" i="11" s="1"/>
  <c r="B44" i="11"/>
  <c r="C44" i="11" s="1"/>
  <c r="B43" i="11"/>
  <c r="E43" i="11" s="1"/>
  <c r="B42" i="11"/>
  <c r="B41" i="11"/>
  <c r="E41" i="11" s="1"/>
  <c r="B40" i="11"/>
  <c r="C40" i="11" s="1"/>
  <c r="B39" i="11"/>
  <c r="E39" i="11" s="1"/>
  <c r="B38" i="11"/>
  <c r="E38" i="11" s="1"/>
  <c r="B37" i="11"/>
  <c r="B36" i="11"/>
  <c r="C36" i="11" s="1"/>
  <c r="B35" i="11"/>
  <c r="E35" i="11" s="1"/>
  <c r="B34" i="11"/>
  <c r="E34" i="11" s="1"/>
  <c r="B33" i="11"/>
  <c r="D33" i="11" s="1"/>
  <c r="B32" i="11"/>
  <c r="C32" i="11" s="1"/>
  <c r="B31" i="11"/>
  <c r="D31" i="11" s="1"/>
  <c r="B29" i="11"/>
  <c r="B28" i="11"/>
  <c r="B27" i="11"/>
  <c r="B26" i="11"/>
  <c r="B25" i="11"/>
  <c r="B24" i="11"/>
  <c r="B23" i="11"/>
  <c r="B22" i="11"/>
  <c r="B21" i="11"/>
  <c r="B20" i="11"/>
  <c r="B19" i="11"/>
  <c r="B18" i="11"/>
  <c r="D71" i="11" l="1"/>
  <c r="D60" i="11"/>
  <c r="F60" i="11"/>
  <c r="C82" i="11"/>
  <c r="F96" i="11"/>
  <c r="F76" i="11"/>
  <c r="C90" i="11"/>
  <c r="C66" i="11"/>
  <c r="E32" i="11"/>
  <c r="C51" i="11"/>
  <c r="D84" i="11"/>
  <c r="D89" i="11"/>
  <c r="F35" i="11"/>
  <c r="C55" i="11"/>
  <c r="F88" i="11"/>
  <c r="D93" i="11"/>
  <c r="F55" i="11"/>
  <c r="F32" i="11"/>
  <c r="D45" i="11"/>
  <c r="F51" i="11"/>
  <c r="D68" i="11"/>
  <c r="C74" i="11"/>
  <c r="F84" i="11"/>
  <c r="E81" i="11"/>
  <c r="E65" i="11"/>
  <c r="D76" i="11"/>
  <c r="D97" i="11"/>
  <c r="D56" i="11"/>
  <c r="E93" i="11"/>
  <c r="C98" i="11"/>
  <c r="C34" i="11"/>
  <c r="C39" i="11"/>
  <c r="D44" i="11"/>
  <c r="D48" i="11"/>
  <c r="D53" i="11"/>
  <c r="C62" i="11"/>
  <c r="C70" i="11"/>
  <c r="D32" i="11"/>
  <c r="C35" i="11"/>
  <c r="E44" i="11"/>
  <c r="C58" i="11"/>
  <c r="C67" i="11"/>
  <c r="C75" i="11"/>
  <c r="D79" i="11"/>
  <c r="C83" i="11"/>
  <c r="C91" i="11"/>
  <c r="C99" i="11"/>
  <c r="F44" i="11"/>
  <c r="C63" i="11"/>
  <c r="D67" i="11"/>
  <c r="C71" i="11"/>
  <c r="F75" i="11"/>
  <c r="F79" i="11"/>
  <c r="F83" i="11"/>
  <c r="D88" i="11"/>
  <c r="D91" i="11"/>
  <c r="D96" i="11"/>
  <c r="D99" i="11"/>
  <c r="D41" i="11"/>
  <c r="F67" i="11"/>
  <c r="E85" i="11"/>
  <c r="D30" i="11"/>
  <c r="D36" i="11"/>
  <c r="F39" i="11"/>
  <c r="F48" i="11"/>
  <c r="D52" i="11"/>
  <c r="C59" i="11"/>
  <c r="F68" i="11"/>
  <c r="F71" i="11"/>
  <c r="E77" i="11"/>
  <c r="D80" i="11"/>
  <c r="D83" i="11"/>
  <c r="C86" i="11"/>
  <c r="F91" i="11"/>
  <c r="C94" i="11"/>
  <c r="F99" i="11"/>
  <c r="E36" i="11"/>
  <c r="F52" i="11"/>
  <c r="F59" i="11"/>
  <c r="F80" i="11"/>
  <c r="F36" i="11"/>
  <c r="D40" i="11"/>
  <c r="C43" i="11"/>
  <c r="D49" i="11"/>
  <c r="F56" i="11"/>
  <c r="F63" i="11"/>
  <c r="E69" i="11"/>
  <c r="D72" i="11"/>
  <c r="D75" i="11"/>
  <c r="C78" i="11"/>
  <c r="C87" i="11"/>
  <c r="E89" i="11"/>
  <c r="D92" i="11"/>
  <c r="C95" i="11"/>
  <c r="E97" i="11"/>
  <c r="D100" i="11"/>
  <c r="E40" i="11"/>
  <c r="F43" i="11"/>
  <c r="F72" i="11"/>
  <c r="D87" i="11"/>
  <c r="F92" i="11"/>
  <c r="D95" i="11"/>
  <c r="F100" i="11"/>
  <c r="F40" i="11"/>
  <c r="C47" i="11"/>
  <c r="D64" i="11"/>
  <c r="C79" i="11"/>
  <c r="F87" i="11"/>
  <c r="F95" i="11"/>
  <c r="F47" i="11"/>
  <c r="F64" i="11"/>
  <c r="E73" i="11"/>
  <c r="E101" i="11"/>
  <c r="F38" i="11"/>
  <c r="D38" i="11"/>
  <c r="C33" i="11"/>
  <c r="F33" i="11"/>
  <c r="C38" i="11"/>
  <c r="F42" i="11"/>
  <c r="E42" i="11"/>
  <c r="D42" i="11"/>
  <c r="E33" i="11"/>
  <c r="C37" i="11"/>
  <c r="F37" i="11"/>
  <c r="C42" i="11"/>
  <c r="F46" i="11"/>
  <c r="E46" i="11"/>
  <c r="D46" i="11"/>
  <c r="F50" i="11"/>
  <c r="E50" i="11"/>
  <c r="D50" i="11"/>
  <c r="F54" i="11"/>
  <c r="E54" i="11"/>
  <c r="D54" i="11"/>
  <c r="D37" i="11"/>
  <c r="C46" i="11"/>
  <c r="C50" i="11"/>
  <c r="C54" i="11"/>
  <c r="C61" i="11"/>
  <c r="F61" i="11"/>
  <c r="D61" i="11"/>
  <c r="F31" i="11"/>
  <c r="E31" i="11"/>
  <c r="C31" i="11"/>
  <c r="E37" i="11"/>
  <c r="C41" i="11"/>
  <c r="F41" i="11"/>
  <c r="E61" i="11"/>
  <c r="F34" i="11"/>
  <c r="D34" i="11"/>
  <c r="C45" i="11"/>
  <c r="F45" i="11"/>
  <c r="C49" i="11"/>
  <c r="F49" i="11"/>
  <c r="C53" i="11"/>
  <c r="F53" i="11"/>
  <c r="C57" i="11"/>
  <c r="F57" i="11"/>
  <c r="D57" i="11"/>
  <c r="D65" i="11"/>
  <c r="D69" i="11"/>
  <c r="D73" i="11"/>
  <c r="D77" i="11"/>
  <c r="D81" i="11"/>
  <c r="D85" i="11"/>
  <c r="D101" i="11"/>
  <c r="D58" i="11"/>
  <c r="D62" i="11"/>
  <c r="F65" i="11"/>
  <c r="D66" i="11"/>
  <c r="F69" i="11"/>
  <c r="D70" i="11"/>
  <c r="F73" i="11"/>
  <c r="D74" i="11"/>
  <c r="F77" i="11"/>
  <c r="D78" i="11"/>
  <c r="F81" i="11"/>
  <c r="D82" i="11"/>
  <c r="F85" i="11"/>
  <c r="D86" i="11"/>
  <c r="F89" i="11"/>
  <c r="D90" i="11"/>
  <c r="F93" i="11"/>
  <c r="D94" i="11"/>
  <c r="F97" i="11"/>
  <c r="D98" i="11"/>
  <c r="F101" i="11"/>
  <c r="E58" i="11"/>
  <c r="E62" i="11"/>
  <c r="E66" i="11"/>
  <c r="E70" i="11"/>
  <c r="E74" i="11"/>
  <c r="E78" i="11"/>
  <c r="E82" i="11"/>
  <c r="E86" i="11"/>
  <c r="E90" i="11"/>
  <c r="E94" i="11"/>
  <c r="E98" i="11"/>
  <c r="D35" i="11"/>
  <c r="D39" i="11"/>
  <c r="D43" i="11"/>
  <c r="D47" i="11"/>
  <c r="D51" i="11"/>
  <c r="D55" i="11"/>
  <c r="D59" i="11"/>
  <c r="D63" i="11"/>
  <c r="C48" i="11"/>
  <c r="C52" i="11"/>
  <c r="C56" i="11"/>
  <c r="C60" i="11"/>
  <c r="C64" i="11"/>
  <c r="C68" i="11"/>
  <c r="C72" i="11"/>
  <c r="C76" i="11"/>
  <c r="C80" i="11"/>
  <c r="C84" i="11"/>
  <c r="C88" i="11"/>
  <c r="C92" i="11"/>
  <c r="C96" i="11"/>
  <c r="C100" i="11"/>
  <c r="B5" i="4" l="1"/>
  <c r="L35" i="4" l="1"/>
  <c r="F126" i="12" l="1"/>
  <c r="F130" i="12"/>
  <c r="F128" i="12"/>
  <c r="F132" i="12"/>
  <c r="F122" i="12"/>
  <c r="F119" i="12"/>
  <c r="F125" i="12"/>
  <c r="F133" i="12"/>
  <c r="F138" i="12"/>
  <c r="F134" i="12"/>
  <c r="F131" i="12"/>
  <c r="F123" i="12"/>
  <c r="F136" i="12"/>
  <c r="F135" i="12"/>
  <c r="F124" i="12"/>
  <c r="F116" i="12"/>
  <c r="F129" i="12"/>
  <c r="F121" i="12"/>
  <c r="F120" i="12"/>
  <c r="F127" i="12"/>
  <c r="F137" i="12"/>
  <c r="F115" i="12"/>
  <c r="F117" i="12"/>
  <c r="F118" i="12"/>
  <c r="F104" i="12" l="1"/>
  <c r="F105" i="12"/>
  <c r="F114" i="12"/>
  <c r="F111" i="12"/>
  <c r="F108" i="12"/>
  <c r="F107" i="12"/>
  <c r="F103" i="12"/>
  <c r="F106" i="12"/>
  <c r="F110" i="12"/>
  <c r="F113" i="12"/>
  <c r="F109" i="12"/>
  <c r="J128" i="12"/>
  <c r="J120" i="12"/>
  <c r="J116" i="12"/>
  <c r="J117" i="12"/>
  <c r="J127" i="12"/>
  <c r="J132" i="12"/>
  <c r="J135" i="12"/>
  <c r="J138" i="12"/>
  <c r="J123" i="12"/>
  <c r="J115" i="12"/>
  <c r="J121" i="12"/>
  <c r="J131" i="12"/>
  <c r="J118" i="12"/>
  <c r="J126" i="12"/>
  <c r="J119" i="12"/>
  <c r="J137" i="12"/>
  <c r="J130" i="12"/>
  <c r="J136" i="12"/>
  <c r="J134" i="12"/>
  <c r="J129" i="12"/>
  <c r="J125" i="12"/>
  <c r="J133" i="12"/>
  <c r="J124" i="12"/>
  <c r="J122" i="12"/>
  <c r="J110" i="12" l="1"/>
  <c r="J103" i="12"/>
  <c r="J104" i="12"/>
  <c r="J106" i="12"/>
  <c r="J114" i="12"/>
  <c r="J112" i="12"/>
  <c r="J111" i="12"/>
  <c r="J107" i="12"/>
  <c r="J113" i="12"/>
  <c r="J105" i="12"/>
  <c r="J109" i="12"/>
  <c r="V31" i="4" l="1"/>
  <c r="U31" i="4"/>
  <c r="E80" i="17" l="1"/>
  <c r="D80" i="17" s="1"/>
  <c r="C80" i="17" s="1"/>
  <c r="E81" i="17" l="1"/>
  <c r="D81" i="17" s="1"/>
  <c r="C81" i="17" s="1"/>
  <c r="E82" i="17" l="1"/>
  <c r="D82" i="17" s="1"/>
  <c r="C82" i="17" s="1"/>
  <c r="E83" i="17" l="1"/>
  <c r="D83" i="17" s="1"/>
  <c r="C83" i="17" s="1"/>
  <c r="E84" i="17" l="1"/>
  <c r="D84" i="17" s="1"/>
  <c r="C84" i="17" s="1"/>
  <c r="E85" i="17" l="1"/>
  <c r="D85" i="17" s="1"/>
  <c r="C85" i="17" s="1"/>
  <c r="E86" i="17" l="1"/>
  <c r="D86" i="17" s="1"/>
  <c r="C86" i="17" s="1"/>
  <c r="E87" i="17" l="1"/>
  <c r="D87" i="17" s="1"/>
  <c r="C87" i="17" s="1"/>
  <c r="E88" i="17" l="1"/>
  <c r="D88" i="17" s="1"/>
  <c r="C88" i="17" s="1"/>
  <c r="E89" i="17" l="1"/>
  <c r="D89" i="17" s="1"/>
  <c r="C89" i="17" s="1"/>
  <c r="E90" i="17" l="1"/>
  <c r="D90" i="17" s="1"/>
  <c r="C90" i="17" s="1"/>
  <c r="E91" i="17" l="1"/>
  <c r="D91" i="17" s="1"/>
  <c r="C91" i="17" s="1"/>
  <c r="E92" i="17" l="1"/>
  <c r="D92" i="17" s="1"/>
  <c r="C92" i="17" s="1"/>
  <c r="E93" i="17" l="1"/>
  <c r="D93" i="17" s="1"/>
  <c r="C93" i="17" s="1"/>
  <c r="E94" i="17" l="1"/>
  <c r="D94" i="17" s="1"/>
  <c r="C94" i="17" s="1"/>
  <c r="E95" i="17" l="1"/>
  <c r="D95" i="17" s="1"/>
  <c r="C95" i="17" s="1"/>
  <c r="E96" i="17" l="1"/>
  <c r="D96" i="17" s="1"/>
  <c r="C96" i="17" s="1"/>
  <c r="E97" i="17" l="1"/>
  <c r="D97" i="17" s="1"/>
  <c r="C97" i="17" s="1"/>
  <c r="E98" i="17" l="1"/>
  <c r="D98" i="17" s="1"/>
  <c r="C98" i="17" s="1"/>
  <c r="E99" i="17" l="1"/>
  <c r="D99" i="17" s="1"/>
  <c r="C99" i="17" s="1"/>
  <c r="K103" i="12" l="1"/>
  <c r="L103" i="12" s="1"/>
  <c r="I103" i="12"/>
  <c r="K104" i="12" l="1"/>
  <c r="I104" i="12"/>
  <c r="K105" i="12" l="1"/>
  <c r="L105" i="12" s="1"/>
  <c r="I105" i="12"/>
  <c r="L104" i="12"/>
  <c r="K106" i="12" l="1"/>
  <c r="I106" i="12"/>
  <c r="K107" i="12" l="1"/>
  <c r="L107" i="12" s="1"/>
  <c r="I107" i="12"/>
  <c r="L106" i="12"/>
  <c r="K108" i="12" l="1"/>
  <c r="I108" i="12"/>
  <c r="I109" i="12" l="1"/>
  <c r="K109" i="12"/>
  <c r="L109" i="12" s="1"/>
  <c r="L108" i="12"/>
  <c r="K110" i="12" l="1"/>
  <c r="I110" i="12"/>
  <c r="K111" i="12" l="1"/>
  <c r="L111" i="12" s="1"/>
  <c r="I111" i="12"/>
  <c r="L110" i="12"/>
  <c r="K112" i="12" l="1"/>
  <c r="I112" i="12"/>
  <c r="I113" i="12" l="1"/>
  <c r="K113" i="12"/>
  <c r="L113" i="12" s="1"/>
  <c r="L112" i="12"/>
  <c r="K114" i="12" l="1"/>
  <c r="I114" i="12"/>
  <c r="I115" i="12" l="1"/>
  <c r="K115" i="12"/>
  <c r="L115" i="12" s="1"/>
  <c r="L114" i="12"/>
  <c r="I116" i="12" l="1"/>
  <c r="K116" i="12"/>
  <c r="L116" i="12" l="1"/>
  <c r="K117" i="12"/>
  <c r="L117" i="12" s="1"/>
  <c r="I117" i="12"/>
  <c r="I118" i="12" l="1"/>
  <c r="K118" i="12"/>
  <c r="L118" i="12" l="1"/>
  <c r="I119" i="12"/>
  <c r="K119" i="12"/>
  <c r="L119" i="12" s="1"/>
  <c r="K120" i="12" l="1"/>
  <c r="I120" i="12"/>
  <c r="I121" i="12" l="1"/>
  <c r="K121" i="12"/>
  <c r="L121" i="12" s="1"/>
  <c r="L120" i="12"/>
  <c r="K122" i="12" l="1"/>
  <c r="I122" i="12"/>
  <c r="I123" i="12" l="1"/>
  <c r="K123" i="12"/>
  <c r="L123" i="12" s="1"/>
  <c r="L122" i="12"/>
  <c r="I124" i="12" l="1"/>
  <c r="K124" i="12"/>
  <c r="L124" i="12" l="1"/>
  <c r="K125" i="12"/>
  <c r="L125" i="12" s="1"/>
  <c r="I125" i="12"/>
  <c r="I126" i="12" l="1"/>
  <c r="K126" i="12"/>
  <c r="K127" i="12" l="1"/>
  <c r="L127" i="12" s="1"/>
  <c r="I127" i="12"/>
  <c r="L126" i="12"/>
  <c r="I128" i="12" l="1"/>
  <c r="K128" i="12"/>
  <c r="L128" i="12" l="1"/>
  <c r="I129" i="12"/>
  <c r="K129" i="12"/>
  <c r="L129" i="12" s="1"/>
  <c r="K130" i="12" l="1"/>
  <c r="I130" i="12"/>
  <c r="I131" i="12" l="1"/>
  <c r="K131" i="12"/>
  <c r="L131" i="12" s="1"/>
  <c r="L130" i="12"/>
  <c r="I132" i="12" l="1"/>
  <c r="K132" i="12"/>
  <c r="L132" i="12" l="1"/>
  <c r="I133" i="12"/>
  <c r="K133" i="12"/>
  <c r="L133" i="12" s="1"/>
  <c r="I134" i="12" l="1"/>
  <c r="K134" i="12"/>
  <c r="L134" i="12" s="1"/>
  <c r="I135" i="12" l="1"/>
  <c r="K135" i="12"/>
  <c r="L135" i="12" l="1"/>
  <c r="K136" i="12"/>
  <c r="L136" i="12" s="1"/>
  <c r="I136" i="12"/>
  <c r="I137" i="12" l="1"/>
  <c r="K137" i="12"/>
  <c r="L137" i="12" s="1"/>
  <c r="K138" i="12" l="1"/>
  <c r="I138" i="12"/>
  <c r="L138" i="12" l="1"/>
  <c r="E76" i="17" l="1"/>
  <c r="D76" i="17"/>
  <c r="C76" i="17"/>
  <c r="E77" i="17"/>
  <c r="D77" i="17"/>
  <c r="C77" i="17"/>
  <c r="E78" i="17"/>
  <c r="D78" i="17"/>
  <c r="C78" i="17"/>
  <c r="E79" i="17"/>
  <c r="D79" i="17"/>
  <c r="C79" i="17"/>
  <c r="E52" i="17" l="1"/>
  <c r="D52" i="17" s="1"/>
  <c r="C52" i="17" s="1"/>
  <c r="E53" i="17" l="1"/>
  <c r="D53" i="17" s="1"/>
  <c r="C53" i="17" s="1"/>
  <c r="E54" i="17" l="1"/>
  <c r="D54" i="17" s="1"/>
  <c r="C54" i="17" s="1"/>
  <c r="E55" i="17" l="1"/>
  <c r="D55" i="17" s="1"/>
  <c r="C55" i="17" s="1"/>
  <c r="E56" i="17" l="1"/>
  <c r="D56" i="17" s="1"/>
  <c r="C56" i="17" s="1"/>
  <c r="E57" i="17" l="1"/>
  <c r="D57" i="17" s="1"/>
  <c r="C57" i="17" s="1"/>
  <c r="E58" i="17" l="1"/>
  <c r="D58" i="17" s="1"/>
  <c r="C58" i="17" s="1"/>
  <c r="E59" i="17" l="1"/>
  <c r="D59" i="17" s="1"/>
  <c r="C59" i="17" s="1"/>
  <c r="E60" i="17" l="1"/>
  <c r="D60" i="17" s="1"/>
  <c r="C60" i="17" s="1"/>
  <c r="E61" i="17" l="1"/>
  <c r="D61" i="17" s="1"/>
  <c r="C61" i="17" s="1"/>
  <c r="E62" i="17" l="1"/>
  <c r="D62" i="17" s="1"/>
  <c r="C62" i="17" s="1"/>
  <c r="E63" i="17" l="1"/>
  <c r="D63" i="17" s="1"/>
  <c r="C63" i="17" s="1"/>
  <c r="E64" i="17" l="1"/>
  <c r="D64" i="17" s="1"/>
  <c r="C64" i="17" s="1"/>
  <c r="E65" i="17" l="1"/>
  <c r="D65" i="17" s="1"/>
  <c r="C65" i="17" s="1"/>
  <c r="E66" i="17" l="1"/>
  <c r="D66" i="17" s="1"/>
  <c r="C66" i="17" s="1"/>
  <c r="E67" i="17" l="1"/>
  <c r="D67" i="17" s="1"/>
  <c r="C67" i="17" s="1"/>
  <c r="E68" i="17" l="1"/>
  <c r="D68" i="17" s="1"/>
  <c r="C68" i="17" s="1"/>
  <c r="E69" i="17" l="1"/>
  <c r="D69" i="17" s="1"/>
  <c r="C69" i="17" s="1"/>
  <c r="E70" i="17" l="1"/>
  <c r="D70" i="17" s="1"/>
  <c r="C70" i="17"/>
  <c r="E71" i="17" l="1"/>
  <c r="D71" i="17" s="1"/>
  <c r="C71" i="17" s="1"/>
  <c r="E72" i="17" l="1"/>
  <c r="D72" i="17" s="1"/>
  <c r="C72" i="17" s="1"/>
  <c r="E73" i="17" l="1"/>
  <c r="D73" i="17" s="1"/>
  <c r="C73" i="17" s="1"/>
  <c r="E74" i="17" l="1"/>
  <c r="D74" i="17" s="1"/>
  <c r="C74" i="17" s="1"/>
  <c r="E75" i="17" l="1"/>
  <c r="D75" i="17" l="1"/>
  <c r="C75" i="17" s="1"/>
  <c r="AA29" i="4" l="1"/>
  <c r="L43" i="4"/>
  <c r="E103" i="12" l="1"/>
  <c r="D103" i="12"/>
  <c r="C103" i="12"/>
  <c r="E104" i="12"/>
  <c r="D104" i="12"/>
  <c r="C104" i="12"/>
  <c r="E105" i="12"/>
  <c r="D105" i="12"/>
  <c r="C105" i="12"/>
  <c r="E106" i="12"/>
  <c r="D106" i="12"/>
  <c r="C106" i="12"/>
  <c r="E107" i="12"/>
  <c r="D107" i="12"/>
  <c r="C107" i="12"/>
  <c r="E108" i="12"/>
  <c r="D108" i="12"/>
  <c r="C108" i="12"/>
  <c r="E109" i="12"/>
  <c r="D109" i="12"/>
  <c r="C109" i="12"/>
  <c r="E110" i="12"/>
  <c r="D110" i="12"/>
  <c r="C110" i="12"/>
  <c r="E111" i="12"/>
  <c r="D111" i="12"/>
  <c r="C111" i="12"/>
  <c r="E112" i="12"/>
  <c r="D112" i="12"/>
  <c r="C112" i="12"/>
  <c r="E113" i="12"/>
  <c r="D113" i="12"/>
  <c r="C113" i="12"/>
  <c r="E114" i="12"/>
  <c r="D114" i="12"/>
  <c r="C114" i="12"/>
  <c r="E115" i="12"/>
  <c r="D115" i="12"/>
  <c r="C115" i="12"/>
  <c r="E116" i="12"/>
  <c r="D116" i="12"/>
  <c r="C116" i="12"/>
  <c r="E117" i="12"/>
  <c r="D117" i="12"/>
  <c r="C117" i="12"/>
  <c r="E118" i="12"/>
  <c r="D118" i="12"/>
  <c r="C118" i="12"/>
  <c r="E119" i="12"/>
  <c r="D119" i="12"/>
  <c r="C119" i="12"/>
  <c r="E120" i="12"/>
  <c r="D120" i="12"/>
  <c r="C120" i="12"/>
  <c r="E121" i="12"/>
  <c r="D121" i="12"/>
  <c r="C121" i="12"/>
  <c r="E122" i="12"/>
  <c r="D122" i="12"/>
  <c r="C122" i="12"/>
  <c r="E123" i="12"/>
  <c r="D123" i="12"/>
  <c r="C123" i="12"/>
  <c r="E124" i="12"/>
  <c r="D124" i="12"/>
  <c r="C124" i="12"/>
  <c r="E125" i="12"/>
  <c r="D125" i="12"/>
  <c r="C125" i="12"/>
  <c r="E126" i="12"/>
  <c r="D126" i="12"/>
  <c r="C126" i="12"/>
  <c r="E127" i="12"/>
  <c r="D127" i="12"/>
  <c r="C127" i="12"/>
  <c r="E128" i="12"/>
  <c r="D128" i="12"/>
  <c r="C128" i="12"/>
  <c r="E129" i="12"/>
  <c r="D129" i="12"/>
  <c r="C129" i="12"/>
  <c r="E130" i="12"/>
  <c r="D130" i="12"/>
  <c r="C130" i="12"/>
  <c r="E131" i="12"/>
  <c r="D131" i="12"/>
  <c r="C131" i="12"/>
  <c r="E132" i="12"/>
  <c r="D132" i="12"/>
  <c r="C132" i="12"/>
  <c r="E133" i="12"/>
  <c r="D133" i="12"/>
  <c r="C133" i="12"/>
  <c r="E134" i="12"/>
  <c r="D134" i="12"/>
  <c r="C134" i="12"/>
  <c r="E135" i="12"/>
  <c r="D135" i="12"/>
  <c r="C135" i="12"/>
  <c r="E136" i="12"/>
  <c r="D136" i="12"/>
  <c r="C136" i="12"/>
  <c r="E137" i="12"/>
  <c r="D137" i="12"/>
  <c r="C137" i="12"/>
  <c r="E138" i="12"/>
  <c r="D138" i="12"/>
  <c r="C138" i="12"/>
  <c r="J108" i="12"/>
  <c r="F112" i="12"/>
  <c r="O38" i="4" l="1"/>
  <c r="C26" i="4"/>
  <c r="C25" i="4" s="1"/>
  <c r="P29" i="4"/>
  <c r="P30" i="4"/>
  <c r="Q30" i="4" s="1"/>
  <c r="B37" i="4"/>
  <c r="H35" i="4"/>
  <c r="H15" i="18" s="1"/>
  <c r="E35" i="4"/>
  <c r="E15" i="18" s="1"/>
  <c r="B17" i="18"/>
  <c r="G35" i="4"/>
  <c r="G15" i="18" s="1"/>
  <c r="F35" i="4"/>
  <c r="F15" i="18" s="1"/>
  <c r="I35" i="4"/>
  <c r="I15" i="18" s="1"/>
  <c r="D35" i="4"/>
  <c r="D15" i="18" s="1"/>
  <c r="E59" i="4"/>
  <c r="O41" i="4" l="1"/>
  <c r="D28" i="4" s="1"/>
  <c r="C37" i="4" s="1"/>
  <c r="C41" i="4" s="1"/>
  <c r="I41" i="4"/>
  <c r="H41" i="4"/>
  <c r="G41" i="4"/>
  <c r="F41" i="4"/>
  <c r="U1" i="16" s="1"/>
  <c r="E41" i="4"/>
  <c r="D41" i="4"/>
  <c r="I1" i="16" s="1"/>
  <c r="C31" i="4"/>
  <c r="C32" i="4" s="1"/>
  <c r="L41" i="4"/>
  <c r="K41" i="4"/>
  <c r="J41" i="4"/>
  <c r="Q31" i="4"/>
  <c r="Q29" i="4"/>
  <c r="M34" i="4" l="1"/>
  <c r="C33" i="4" s="1"/>
  <c r="C2" i="11"/>
  <c r="H1" i="8"/>
  <c r="C7" i="12"/>
  <c r="C2" i="17"/>
  <c r="C5" i="12"/>
  <c r="H28" i="4"/>
  <c r="T1" i="8"/>
  <c r="C4" i="17"/>
  <c r="C4" i="11"/>
  <c r="N1" i="8"/>
  <c r="C3" i="11"/>
  <c r="O1" i="16"/>
  <c r="C6" i="12"/>
  <c r="C3" i="17"/>
  <c r="C8" i="17" s="1"/>
  <c r="C3" i="12"/>
  <c r="C6" i="11"/>
  <c r="AF1" i="8"/>
  <c r="AG1" i="16"/>
  <c r="AL1" i="8"/>
  <c r="C7" i="11"/>
  <c r="C2" i="12"/>
  <c r="AM1" i="16"/>
  <c r="C8" i="12"/>
  <c r="C1" i="11"/>
  <c r="C11" i="11" s="1"/>
  <c r="C1" i="17"/>
  <c r="B1" i="8"/>
  <c r="BD1" i="8"/>
  <c r="AA1" i="16"/>
  <c r="C4" i="12"/>
  <c r="Z1" i="8"/>
  <c r="C5" i="11"/>
  <c r="C5" i="17"/>
  <c r="C12" i="18" l="1"/>
  <c r="D10" i="4"/>
  <c r="D32" i="4" s="1"/>
  <c r="Z29" i="4"/>
  <c r="Z35" i="4" s="1"/>
  <c r="K42" i="4" s="1"/>
  <c r="P33" i="4"/>
  <c r="T33" i="4" s="1"/>
  <c r="U29" i="4"/>
  <c r="U35" i="4" s="1"/>
  <c r="C9" i="11"/>
  <c r="X29" i="4"/>
  <c r="V30" i="4"/>
  <c r="V29" i="4"/>
  <c r="Y29" i="4"/>
  <c r="S30" i="4"/>
  <c r="S29" i="4"/>
  <c r="R30" i="4"/>
  <c r="B3" i="8"/>
  <c r="AM83" i="8" s="1"/>
  <c r="AA30" i="4"/>
  <c r="Y30" i="4"/>
  <c r="Z30" i="4"/>
  <c r="R29" i="4"/>
  <c r="C11" i="12"/>
  <c r="T30" i="4"/>
  <c r="C3" i="16"/>
  <c r="AB15" i="16" s="1"/>
  <c r="W29" i="4"/>
  <c r="X30" i="4"/>
  <c r="T29" i="4"/>
  <c r="W30" i="4"/>
  <c r="C6" i="17"/>
  <c r="C15" i="17" s="1"/>
  <c r="E16" i="17" s="1"/>
  <c r="U30" i="4"/>
  <c r="C9" i="12"/>
  <c r="I18" i="12" s="1"/>
  <c r="AB35" i="4"/>
  <c r="B42" i="4"/>
  <c r="AA35" i="4"/>
  <c r="AB33" i="4" l="1"/>
  <c r="L42" i="4"/>
  <c r="C43" i="4"/>
  <c r="C17" i="18" s="1"/>
  <c r="V33" i="4"/>
  <c r="W33" i="4"/>
  <c r="X35" i="4"/>
  <c r="I42" i="4" s="1"/>
  <c r="I16" i="18" s="1"/>
  <c r="W35" i="4"/>
  <c r="H42" i="4" s="1"/>
  <c r="S33" i="4"/>
  <c r="Z33" i="4"/>
  <c r="Y35" i="4"/>
  <c r="J42" i="4" s="1"/>
  <c r="Y33" i="4"/>
  <c r="V35" i="4"/>
  <c r="G42" i="4" s="1"/>
  <c r="G16" i="18" s="1"/>
  <c r="J11" i="16"/>
  <c r="R33" i="4"/>
  <c r="Q33" i="4"/>
  <c r="X33" i="4"/>
  <c r="U33" i="4"/>
  <c r="BE118" i="8"/>
  <c r="AY48" i="8"/>
  <c r="BE119" i="8"/>
  <c r="AH5" i="16"/>
  <c r="AA14" i="8"/>
  <c r="I16" i="8"/>
  <c r="BE32" i="8"/>
  <c r="I22" i="8"/>
  <c r="AY51" i="8"/>
  <c r="AM80" i="8"/>
  <c r="U50" i="8"/>
  <c r="AA4" i="8"/>
  <c r="AS23" i="8"/>
  <c r="BE57" i="8"/>
  <c r="I7" i="8"/>
  <c r="U24" i="8"/>
  <c r="C8" i="8"/>
  <c r="AM29" i="8"/>
  <c r="AY64" i="8"/>
  <c r="AS6" i="8"/>
  <c r="BE38" i="8"/>
  <c r="BE72" i="8"/>
  <c r="C12" i="8"/>
  <c r="U39" i="8"/>
  <c r="BE77" i="8"/>
  <c r="F42" i="4"/>
  <c r="F16" i="18" s="1"/>
  <c r="C17" i="11"/>
  <c r="E18" i="11" s="1"/>
  <c r="F21" i="11"/>
  <c r="F28" i="11"/>
  <c r="F27" i="11"/>
  <c r="F25" i="11"/>
  <c r="F26" i="11"/>
  <c r="F18" i="11"/>
  <c r="F23" i="11"/>
  <c r="F20" i="11"/>
  <c r="AG4" i="8"/>
  <c r="O5" i="8"/>
  <c r="O6" i="8"/>
  <c r="U4" i="8"/>
  <c r="I10" i="8"/>
  <c r="AA10" i="8"/>
  <c r="C14" i="8"/>
  <c r="U15" i="8"/>
  <c r="AA15" i="8"/>
  <c r="AG20" i="8"/>
  <c r="AA33" i="8"/>
  <c r="AA25" i="8"/>
  <c r="AY29" i="8"/>
  <c r="U38" i="8"/>
  <c r="AS41" i="8"/>
  <c r="BE50" i="8"/>
  <c r="AY45" i="8"/>
  <c r="AS44" i="8"/>
  <c r="AG71" i="8"/>
  <c r="AY62" i="8"/>
  <c r="AS59" i="8"/>
  <c r="BE123" i="8"/>
  <c r="AY105" i="8"/>
  <c r="AS76" i="8"/>
  <c r="BE106" i="8"/>
  <c r="F19" i="11"/>
  <c r="O4" i="8"/>
  <c r="O7" i="8"/>
  <c r="C7" i="8"/>
  <c r="U9" i="8"/>
  <c r="C11" i="8"/>
  <c r="BE8" i="8"/>
  <c r="U19" i="8"/>
  <c r="AG13" i="8"/>
  <c r="AY18" i="8"/>
  <c r="AG25" i="8"/>
  <c r="AG30" i="8"/>
  <c r="U41" i="8"/>
  <c r="BE35" i="8"/>
  <c r="AS32" i="8"/>
  <c r="AM53" i="8"/>
  <c r="AY46" i="8"/>
  <c r="AG48" i="8"/>
  <c r="AY56" i="8"/>
  <c r="AG67" i="8"/>
  <c r="AS72" i="8"/>
  <c r="AM77" i="8"/>
  <c r="BE116" i="8"/>
  <c r="AY78" i="8"/>
  <c r="BE117" i="8"/>
  <c r="F24" i="11"/>
  <c r="U11" i="8"/>
  <c r="AG16" i="8"/>
  <c r="AM27" i="8"/>
  <c r="O39" i="8"/>
  <c r="AS70" i="8"/>
  <c r="BE82" i="8"/>
  <c r="I9" i="8"/>
  <c r="C6" i="8"/>
  <c r="AA6" i="8"/>
  <c r="C13" i="8"/>
  <c r="AM4" i="8"/>
  <c r="AG8" i="8"/>
  <c r="AY17" i="8"/>
  <c r="O20" i="8"/>
  <c r="O27" i="8"/>
  <c r="AM28" i="8"/>
  <c r="BE23" i="8"/>
  <c r="AG42" i="8"/>
  <c r="AS37" i="8"/>
  <c r="AS35" i="8"/>
  <c r="AY54" i="8"/>
  <c r="AA55" i="8"/>
  <c r="BE74" i="8"/>
  <c r="AM62" i="8"/>
  <c r="AG70" i="8"/>
  <c r="AS90" i="8"/>
  <c r="AY81" i="8"/>
  <c r="AY90" i="8"/>
  <c r="P10" i="16"/>
  <c r="AY109" i="8"/>
  <c r="AY101" i="8"/>
  <c r="AS85" i="8"/>
  <c r="AY80" i="8"/>
  <c r="AS77" i="8"/>
  <c r="AY98" i="8"/>
  <c r="AS93" i="8"/>
  <c r="BE88" i="8"/>
  <c r="BE110" i="8"/>
  <c r="BE102" i="8"/>
  <c r="AS84" i="8"/>
  <c r="AS80" i="8"/>
  <c r="AS75" i="8"/>
  <c r="AS97" i="8"/>
  <c r="AY91" i="8"/>
  <c r="AM87" i="8"/>
  <c r="AS71" i="8"/>
  <c r="AG60" i="8"/>
  <c r="AM71" i="8"/>
  <c r="AY66" i="8"/>
  <c r="AM65" i="8"/>
  <c r="AS62" i="8"/>
  <c r="BE73" i="8"/>
  <c r="AY58" i="8"/>
  <c r="BE56" i="8"/>
  <c r="AG69" i="8"/>
  <c r="AY61" i="8"/>
  <c r="U51" i="8"/>
  <c r="AY44" i="8"/>
  <c r="AS42" i="8"/>
  <c r="AG56" i="8"/>
  <c r="AA54" i="8"/>
  <c r="AS48" i="8"/>
  <c r="AG47" i="8"/>
  <c r="AA46" i="8"/>
  <c r="AA56" i="8"/>
  <c r="AM52" i="8"/>
  <c r="AM50" i="8"/>
  <c r="AM36" i="8"/>
  <c r="AA36" i="8"/>
  <c r="O36" i="8"/>
  <c r="AA43" i="8"/>
  <c r="AM39" i="8"/>
  <c r="AS36" i="8"/>
  <c r="U37" i="8"/>
  <c r="AM34" i="8"/>
  <c r="AA44" i="8"/>
  <c r="U43" i="8"/>
  <c r="AA39" i="8"/>
  <c r="AA30" i="8"/>
  <c r="O28" i="8"/>
  <c r="AM31" i="8"/>
  <c r="U30" i="8"/>
  <c r="AG23" i="8"/>
  <c r="AY27" i="8"/>
  <c r="O30" i="8"/>
  <c r="AG24" i="8"/>
  <c r="AS27" i="8"/>
  <c r="AM25" i="8"/>
  <c r="AA17" i="8"/>
  <c r="AA22" i="8"/>
  <c r="O22" i="8"/>
  <c r="AA19" i="8"/>
  <c r="U17" i="8"/>
  <c r="AS14" i="8"/>
  <c r="O17" i="8"/>
  <c r="AS19" i="8"/>
  <c r="I23" i="8"/>
  <c r="AY14" i="8"/>
  <c r="O18" i="8"/>
  <c r="BE7" i="8"/>
  <c r="C15" i="8"/>
  <c r="U7" i="8"/>
  <c r="AY4" i="8"/>
  <c r="O12" i="8"/>
  <c r="I15" i="8"/>
  <c r="AY8" i="8"/>
  <c r="BE9" i="8"/>
  <c r="AM12" i="8"/>
  <c r="BE109" i="8"/>
  <c r="BE101" i="8"/>
  <c r="AY83" i="8"/>
  <c r="AY79" i="8"/>
  <c r="AY76" i="8"/>
  <c r="AY97" i="8"/>
  <c r="AY92" i="8"/>
  <c r="AM75" i="8"/>
  <c r="AY108" i="8"/>
  <c r="AY100" i="8"/>
  <c r="AM85" i="8"/>
  <c r="BE79" i="8"/>
  <c r="AG75" i="8"/>
  <c r="BE97" i="8"/>
  <c r="AS92" i="8"/>
  <c r="AS74" i="8"/>
  <c r="BE61" i="8"/>
  <c r="BE58" i="8"/>
  <c r="AY68" i="8"/>
  <c r="AG68" i="8"/>
  <c r="AY63" i="8"/>
  <c r="AA63" i="8"/>
  <c r="AM73" i="8"/>
  <c r="AA61" i="8"/>
  <c r="AG72" i="8"/>
  <c r="AS66" i="8"/>
  <c r="AG64" i="8"/>
  <c r="AA51" i="8"/>
  <c r="AY43" i="8"/>
  <c r="AM57" i="8"/>
  <c r="AA57" i="8"/>
  <c r="AY49" i="8"/>
  <c r="AG50" i="8"/>
  <c r="BE45" i="8"/>
  <c r="AS43" i="8"/>
  <c r="AG55" i="8"/>
  <c r="AY50" i="8"/>
  <c r="AS49" i="8"/>
  <c r="AA37" i="8"/>
  <c r="AY32" i="8"/>
  <c r="AM32" i="8"/>
  <c r="AM41" i="8"/>
  <c r="AA41" i="8"/>
  <c r="AY35" i="8"/>
  <c r="AG37" i="8"/>
  <c r="AA35" i="8"/>
  <c r="AM42" i="8"/>
  <c r="AY37" i="8"/>
  <c r="U40" i="8"/>
  <c r="AG29" i="8"/>
  <c r="AM24" i="8"/>
  <c r="BE30" i="8"/>
  <c r="U28" i="8"/>
  <c r="AS31" i="8"/>
  <c r="AS28" i="8"/>
  <c r="AG27" i="8"/>
  <c r="O26" i="8"/>
  <c r="U31" i="8"/>
  <c r="O29" i="8"/>
  <c r="AS20" i="8"/>
  <c r="O24" i="8"/>
  <c r="AY16" i="8"/>
  <c r="BE15" i="8"/>
  <c r="I19" i="8"/>
  <c r="BE14" i="8"/>
  <c r="AY12" i="8"/>
  <c r="BE18" i="8"/>
  <c r="AG18" i="8"/>
  <c r="I21" i="8"/>
  <c r="AY11" i="8"/>
  <c r="AM9" i="8"/>
  <c r="U14" i="8"/>
  <c r="C9" i="8"/>
  <c r="AS4" i="8"/>
  <c r="AG9" i="8"/>
  <c r="AS8" i="8"/>
  <c r="O15" i="8"/>
  <c r="AY7" i="8"/>
  <c r="AA12" i="8"/>
  <c r="AY107" i="8"/>
  <c r="AY99" i="8"/>
  <c r="AM84" i="8"/>
  <c r="BE80" i="8"/>
  <c r="AM78" i="8"/>
  <c r="AS98" i="8"/>
  <c r="BE92" i="8"/>
  <c r="BE122" i="8"/>
  <c r="BE108" i="8"/>
  <c r="BE100" i="8"/>
  <c r="AS83" i="8"/>
  <c r="AY77" i="8"/>
  <c r="AS99" i="8"/>
  <c r="AY95" i="8"/>
  <c r="BE91" i="8"/>
  <c r="AY72" i="8"/>
  <c r="AS60" i="8"/>
  <c r="AS58" i="8"/>
  <c r="BE69" i="8"/>
  <c r="BE66" i="8"/>
  <c r="AG66" i="8"/>
  <c r="AG73" i="8"/>
  <c r="AG74" i="8"/>
  <c r="AM59" i="8"/>
  <c r="AM70" i="8"/>
  <c r="AM67" i="8"/>
  <c r="AY60" i="8"/>
  <c r="BE46" i="8"/>
  <c r="U48" i="8"/>
  <c r="AS56" i="8"/>
  <c r="AS53" i="8"/>
  <c r="AM51" i="8"/>
  <c r="BE48" i="8"/>
  <c r="AA47" i="8"/>
  <c r="BE42" i="8"/>
  <c r="AM54" i="8"/>
  <c r="AS51" i="8"/>
  <c r="AA52" i="8"/>
  <c r="AS34" i="8"/>
  <c r="AM33" i="8"/>
  <c r="U46" i="8"/>
  <c r="AY39" i="8"/>
  <c r="AS38" i="8"/>
  <c r="AM37" i="8"/>
  <c r="AY34" i="8"/>
  <c r="U36" i="8"/>
  <c r="BE41" i="8"/>
  <c r="U42" i="8"/>
  <c r="AM35" i="8"/>
  <c r="O31" i="8"/>
  <c r="AA26" i="8"/>
  <c r="BE28" i="8"/>
  <c r="AY23" i="8"/>
  <c r="O35" i="8"/>
  <c r="O32" i="8"/>
  <c r="AM26" i="8"/>
  <c r="AA23" i="8"/>
  <c r="BE26" i="8"/>
  <c r="U26" i="8"/>
  <c r="AG22" i="8"/>
  <c r="I24" i="8"/>
  <c r="AA20" i="8"/>
  <c r="AG17" i="8"/>
  <c r="AM13" i="8"/>
  <c r="AS13" i="8"/>
  <c r="BE20" i="8"/>
  <c r="O23" i="8"/>
  <c r="O21" i="8"/>
  <c r="AA16" i="8"/>
  <c r="AG14" i="8"/>
  <c r="AA11" i="8"/>
  <c r="AY9" i="8"/>
  <c r="AG10" i="8"/>
  <c r="BE4" i="8"/>
  <c r="AG7" i="8"/>
  <c r="AM7" i="8"/>
  <c r="AG12" i="8"/>
  <c r="AM8" i="8"/>
  <c r="O14" i="8"/>
  <c r="BE121" i="8"/>
  <c r="BE107" i="8"/>
  <c r="AS87" i="8"/>
  <c r="AY82" i="8"/>
  <c r="AS79" i="8"/>
  <c r="AY75" i="8"/>
  <c r="AY96" i="8"/>
  <c r="AS91" i="8"/>
  <c r="BE120" i="8"/>
  <c r="AY106" i="8"/>
  <c r="BE87" i="8"/>
  <c r="BE83" i="8"/>
  <c r="AS78" i="8"/>
  <c r="AY86" i="8"/>
  <c r="BE95" i="8"/>
  <c r="AY89" i="8"/>
  <c r="AM74" i="8"/>
  <c r="AM61" i="8"/>
  <c r="AY57" i="8"/>
  <c r="AY67" i="8"/>
  <c r="AY65" i="8"/>
  <c r="BE63" i="8"/>
  <c r="AM72" i="8"/>
  <c r="BE71" i="8"/>
  <c r="AM58" i="8"/>
  <c r="AS69" i="8"/>
  <c r="BE65" i="8"/>
  <c r="AG62" i="8"/>
  <c r="AM47" i="8"/>
  <c r="AG46" i="8"/>
  <c r="AM56" i="8"/>
  <c r="AY52" i="8"/>
  <c r="AG52" i="8"/>
  <c r="AA49" i="8"/>
  <c r="AM45" i="8"/>
  <c r="AS55" i="8"/>
  <c r="BE53" i="8"/>
  <c r="AS50" i="8"/>
  <c r="AA50" i="8"/>
  <c r="BE31" i="8"/>
  <c r="AY31" i="8"/>
  <c r="AA45" i="8"/>
  <c r="U44" i="8"/>
  <c r="AY36" i="8"/>
  <c r="BE36" i="8"/>
  <c r="AG36" i="8"/>
  <c r="AG34" i="8"/>
  <c r="BE40" i="8"/>
  <c r="AG40" i="8"/>
  <c r="AG33" i="8"/>
  <c r="AY25" i="8"/>
  <c r="U27" i="8"/>
  <c r="AA31" i="8"/>
  <c r="AS22" i="8"/>
  <c r="AM30" i="8"/>
  <c r="BE27" i="8"/>
  <c r="AY22" i="8"/>
  <c r="AG32" i="8"/>
  <c r="AS26" i="8"/>
  <c r="AY21" i="8"/>
  <c r="O25" i="8"/>
  <c r="AM19" i="8"/>
  <c r="AM18" i="8"/>
  <c r="AS15" i="8"/>
  <c r="AY10" i="8"/>
  <c r="AG15" i="8"/>
  <c r="AM21" i="8"/>
  <c r="U22" i="8"/>
  <c r="AM17" i="8"/>
  <c r="AS12" i="8"/>
  <c r="BE12" i="8"/>
  <c r="I14" i="8"/>
  <c r="AS10" i="8"/>
  <c r="AG11" i="8"/>
  <c r="AA7" i="8"/>
  <c r="AS5" i="8"/>
  <c r="I12" i="8"/>
  <c r="AA13" i="8"/>
  <c r="AM6" i="8"/>
  <c r="I13" i="8"/>
  <c r="BE115" i="8"/>
  <c r="BE104" i="8"/>
  <c r="AY84" i="8"/>
  <c r="BE81" i="8"/>
  <c r="AM79" i="8"/>
  <c r="AY74" i="8"/>
  <c r="AS95" i="8"/>
  <c r="BE89" i="8"/>
  <c r="BE114" i="8"/>
  <c r="AY103" i="8"/>
  <c r="AM86" i="8"/>
  <c r="AS81" i="8"/>
  <c r="BE76" i="8"/>
  <c r="BE99" i="8"/>
  <c r="BE94" i="8"/>
  <c r="AS88" i="8"/>
  <c r="AY71" i="8"/>
  <c r="AM60" i="8"/>
  <c r="AA59" i="8"/>
  <c r="BE67" i="8"/>
  <c r="AS65" i="8"/>
  <c r="BE62" i="8"/>
  <c r="AY73" i="8"/>
  <c r="BE60" i="8"/>
  <c r="AA60" i="8"/>
  <c r="BE68" i="8"/>
  <c r="AG65" i="8"/>
  <c r="BE70" i="8"/>
  <c r="AM46" i="8"/>
  <c r="AG45" i="8"/>
  <c r="AG57" i="8"/>
  <c r="BE52" i="8"/>
  <c r="AM48" i="8"/>
  <c r="U49" i="8"/>
  <c r="U47" i="8"/>
  <c r="BE54" i="8"/>
  <c r="BE51" i="8"/>
  <c r="BE49" i="8"/>
  <c r="AM49" i="8"/>
  <c r="BE34" i="8"/>
  <c r="O37" i="8"/>
  <c r="AG43" i="8"/>
  <c r="AM40" i="8"/>
  <c r="AM38" i="8"/>
  <c r="AY33" i="8"/>
  <c r="AS33" i="8"/>
  <c r="AY41" i="8"/>
  <c r="AS39" i="8"/>
  <c r="AG39" i="8"/>
  <c r="U33" i="8"/>
  <c r="U29" i="8"/>
  <c r="AY19" i="8"/>
  <c r="AY26" i="8"/>
  <c r="AA24" i="8"/>
  <c r="AS29" i="8"/>
  <c r="AG28" i="8"/>
  <c r="BE22" i="8"/>
  <c r="U32" i="8"/>
  <c r="AS24" i="8"/>
  <c r="AS21" i="8"/>
  <c r="BE19" i="8"/>
  <c r="AG19" i="8"/>
  <c r="AS16" i="8"/>
  <c r="BE13" i="8"/>
  <c r="AM15" i="8"/>
  <c r="U16" i="8"/>
  <c r="U23" i="8"/>
  <c r="U21" i="8"/>
  <c r="AM16" i="8"/>
  <c r="O19" i="8"/>
  <c r="AS7" i="8"/>
  <c r="BE5" i="8"/>
  <c r="AY5" i="8"/>
  <c r="AY6" i="8"/>
  <c r="AS9" i="8"/>
  <c r="O8" i="8"/>
  <c r="O16" i="8"/>
  <c r="U8" i="8"/>
  <c r="AM5" i="8"/>
  <c r="BE112" i="8"/>
  <c r="AY102" i="8"/>
  <c r="BE85" i="8"/>
  <c r="AM82" i="8"/>
  <c r="BE78" i="8"/>
  <c r="AY111" i="8"/>
  <c r="AS94" i="8"/>
  <c r="AY88" i="8"/>
  <c r="BE113" i="8"/>
  <c r="BE103" i="8"/>
  <c r="BE84" i="8"/>
  <c r="AM81" i="8"/>
  <c r="BE75" i="8"/>
  <c r="BE98" i="8"/>
  <c r="BE93" i="8"/>
  <c r="AY87" i="8"/>
  <c r="AY70" i="8"/>
  <c r="AA62" i="8"/>
  <c r="AY55" i="8"/>
  <c r="AM68" i="8"/>
  <c r="AM66" i="8"/>
  <c r="AM63" i="8"/>
  <c r="AS73" i="8"/>
  <c r="AG61" i="8"/>
  <c r="AG58" i="8"/>
  <c r="AS67" i="8"/>
  <c r="AS63" i="8"/>
  <c r="AS61" i="8"/>
  <c r="AA48" i="8"/>
  <c r="AM43" i="8"/>
  <c r="AS54" i="8"/>
  <c r="AS52" i="8"/>
  <c r="AG49" i="8"/>
  <c r="AS45" i="8"/>
  <c r="AY42" i="8"/>
  <c r="AM55" i="8"/>
  <c r="AG53" i="8"/>
  <c r="AG51" i="8"/>
  <c r="AY47" i="8"/>
  <c r="O38" i="8"/>
  <c r="AY30" i="8"/>
  <c r="U45" i="8"/>
  <c r="BE39" i="8"/>
  <c r="AG38" i="8"/>
  <c r="AA38" i="8"/>
  <c r="BE33" i="8"/>
  <c r="AG44" i="8"/>
  <c r="AA42" i="8"/>
  <c r="AA40" i="8"/>
  <c r="O34" i="8"/>
  <c r="AA28" i="8"/>
  <c r="U34" i="8"/>
  <c r="AA29" i="8"/>
  <c r="AY20" i="8"/>
  <c r="AA32" i="8"/>
  <c r="AY24" i="8"/>
  <c r="AM23" i="8"/>
  <c r="O33" i="8"/>
  <c r="AA27" i="8"/>
  <c r="U25" i="8"/>
  <c r="AG21" i="8"/>
  <c r="BE17" i="8"/>
  <c r="BE16" i="8"/>
  <c r="AM14" i="8"/>
  <c r="U18" i="8"/>
  <c r="I18" i="8"/>
  <c r="I25" i="8"/>
  <c r="AS17" i="8"/>
  <c r="AA18" i="8"/>
  <c r="I20" i="8"/>
  <c r="O13" i="8"/>
  <c r="O10" i="8"/>
  <c r="AG6" i="8"/>
  <c r="U10" i="8"/>
  <c r="AA9" i="8"/>
  <c r="U13" i="8"/>
  <c r="BE10" i="8"/>
  <c r="U6" i="8"/>
  <c r="I17" i="8"/>
  <c r="I4" i="8"/>
  <c r="AA8" i="8"/>
  <c r="BE21" i="8"/>
  <c r="I6" i="8"/>
  <c r="H3" i="8"/>
  <c r="J4" i="8" s="1"/>
  <c r="U5" i="8"/>
  <c r="I11" i="8"/>
  <c r="D4" i="8"/>
  <c r="AM10" i="8"/>
  <c r="AM20" i="8"/>
  <c r="U20" i="8"/>
  <c r="BE24" i="8"/>
  <c r="AY28" i="8"/>
  <c r="BE25" i="8"/>
  <c r="U35" i="8"/>
  <c r="AG41" i="8"/>
  <c r="AS47" i="8"/>
  <c r="BE43" i="8"/>
  <c r="AA58" i="8"/>
  <c r="BE64" i="8"/>
  <c r="AG63" i="8"/>
  <c r="AG59" i="8"/>
  <c r="AY93" i="8"/>
  <c r="AY85" i="8"/>
  <c r="AS96" i="8"/>
  <c r="AS86" i="8"/>
  <c r="F22" i="11"/>
  <c r="AG5" i="8"/>
  <c r="C10" i="8"/>
  <c r="AA21" i="8"/>
  <c r="I27" i="8"/>
  <c r="AS40" i="8"/>
  <c r="BE37" i="8"/>
  <c r="AY53" i="8"/>
  <c r="AG54" i="8"/>
  <c r="AY59" i="8"/>
  <c r="AM69" i="8"/>
  <c r="AS89" i="8"/>
  <c r="BE90" i="8"/>
  <c r="AS82" i="8"/>
  <c r="AN85" i="16"/>
  <c r="AN108" i="16"/>
  <c r="P26" i="16"/>
  <c r="J17" i="16"/>
  <c r="P7" i="16"/>
  <c r="V46" i="16"/>
  <c r="V20" i="16"/>
  <c r="AB10" i="16"/>
  <c r="V5" i="16"/>
  <c r="AN57" i="16"/>
  <c r="V16" i="16"/>
  <c r="AN11" i="16"/>
  <c r="AH36" i="16"/>
  <c r="AN20" i="16"/>
  <c r="J10" i="16"/>
  <c r="AN26" i="16"/>
  <c r="AN4" i="16"/>
  <c r="P6" i="16"/>
  <c r="AH32" i="16"/>
  <c r="AB6" i="16"/>
  <c r="V4" i="16"/>
  <c r="C4" i="8"/>
  <c r="B4" i="8" s="1"/>
  <c r="I5" i="8"/>
  <c r="I8" i="8"/>
  <c r="O11" i="8"/>
  <c r="BE11" i="8"/>
  <c r="AM11" i="8"/>
  <c r="I26" i="8"/>
  <c r="AY15" i="8"/>
  <c r="AG26" i="8"/>
  <c r="BE29" i="8"/>
  <c r="AS25" i="8"/>
  <c r="AA34" i="8"/>
  <c r="AY38" i="8"/>
  <c r="BE47" i="8"/>
  <c r="AM44" i="8"/>
  <c r="BE55" i="8"/>
  <c r="AS64" i="8"/>
  <c r="AY69" i="8"/>
  <c r="AS57" i="8"/>
  <c r="AY94" i="8"/>
  <c r="BE111" i="8"/>
  <c r="BE96" i="8"/>
  <c r="BE86" i="8"/>
  <c r="AH26" i="16"/>
  <c r="F29" i="11"/>
  <c r="AA5" i="8"/>
  <c r="C5" i="8"/>
  <c r="O9" i="8"/>
  <c r="BE6" i="8"/>
  <c r="U12" i="8"/>
  <c r="AY13" i="8"/>
  <c r="AS11" i="8"/>
  <c r="AS18" i="8"/>
  <c r="AS30" i="8"/>
  <c r="AM22" i="8"/>
  <c r="AG31" i="8"/>
  <c r="AG35" i="8"/>
  <c r="AY40" i="8"/>
  <c r="AA53" i="8"/>
  <c r="AS46" i="8"/>
  <c r="BE44" i="8"/>
  <c r="AS68" i="8"/>
  <c r="AM64" i="8"/>
  <c r="BE59" i="8"/>
  <c r="AY110" i="8"/>
  <c r="BE105" i="8"/>
  <c r="AM76" i="8"/>
  <c r="AY104" i="8"/>
  <c r="P33" i="16"/>
  <c r="AH12" i="16"/>
  <c r="J19" i="16"/>
  <c r="P28" i="16"/>
  <c r="D9" i="16"/>
  <c r="J14" i="16"/>
  <c r="AN18" i="16"/>
  <c r="AH31" i="16"/>
  <c r="AN74" i="16"/>
  <c r="J5" i="16"/>
  <c r="P12" i="16"/>
  <c r="AN7" i="16"/>
  <c r="V23" i="16"/>
  <c r="AB40" i="16"/>
  <c r="C18" i="12"/>
  <c r="E19" i="12" s="1"/>
  <c r="F87" i="12"/>
  <c r="D4" i="16"/>
  <c r="C4" i="16" s="1"/>
  <c r="D6" i="16"/>
  <c r="V6" i="16"/>
  <c r="AH10" i="16"/>
  <c r="V12" i="16"/>
  <c r="J9" i="16"/>
  <c r="J13" i="16"/>
  <c r="J15" i="16"/>
  <c r="AB14" i="16"/>
  <c r="P11" i="16"/>
  <c r="P19" i="16"/>
  <c r="AB17" i="16"/>
  <c r="V21" i="16"/>
  <c r="AN21" i="16"/>
  <c r="V19" i="16"/>
  <c r="AH19" i="16"/>
  <c r="AH22" i="16"/>
  <c r="AB27" i="16"/>
  <c r="AH23" i="16"/>
  <c r="AH28" i="16"/>
  <c r="AN23" i="16"/>
  <c r="AB32" i="16"/>
  <c r="AN27" i="16"/>
  <c r="AN37" i="16"/>
  <c r="AH41" i="16"/>
  <c r="AN41" i="16"/>
  <c r="AB51" i="16"/>
  <c r="AH72" i="16"/>
  <c r="AN58" i="16"/>
  <c r="AN101" i="16"/>
  <c r="D7" i="16"/>
  <c r="J7" i="16"/>
  <c r="AN5" i="16"/>
  <c r="AH9" i="16"/>
  <c r="P13" i="16"/>
  <c r="AB8" i="16"/>
  <c r="V14" i="16"/>
  <c r="P8" i="16"/>
  <c r="AB7" i="16"/>
  <c r="V13" i="16"/>
  <c r="AN15" i="16"/>
  <c r="AB18" i="16"/>
  <c r="AH20" i="16"/>
  <c r="AN13" i="16"/>
  <c r="P20" i="16"/>
  <c r="P22" i="16"/>
  <c r="P25" i="16"/>
  <c r="P29" i="16"/>
  <c r="V27" i="16"/>
  <c r="V30" i="16"/>
  <c r="J27" i="16"/>
  <c r="AN30" i="16"/>
  <c r="AN28" i="16"/>
  <c r="AH38" i="16"/>
  <c r="AN40" i="16"/>
  <c r="AB36" i="16"/>
  <c r="AB50" i="16"/>
  <c r="AH65" i="16"/>
  <c r="AB63" i="16"/>
  <c r="AN107" i="16"/>
  <c r="I3" i="16"/>
  <c r="O3" i="16" s="1"/>
  <c r="AB5" i="16"/>
  <c r="V7" i="16"/>
  <c r="AB13" i="16"/>
  <c r="AN9" i="16"/>
  <c r="P14" i="16"/>
  <c r="V9" i="16"/>
  <c r="AH11" i="16"/>
  <c r="V8" i="16"/>
  <c r="D12" i="16"/>
  <c r="AN10" i="16"/>
  <c r="V18" i="16"/>
  <c r="AN16" i="16"/>
  <c r="AN19" i="16"/>
  <c r="P17" i="16"/>
  <c r="AH17" i="16"/>
  <c r="V22" i="16"/>
  <c r="V24" i="16"/>
  <c r="V32" i="16"/>
  <c r="AH25" i="16"/>
  <c r="AB30" i="16"/>
  <c r="P27" i="16"/>
  <c r="P35" i="16"/>
  <c r="V31" i="16"/>
  <c r="V40" i="16"/>
  <c r="AB42" i="16"/>
  <c r="V38" i="16"/>
  <c r="AH51" i="16"/>
  <c r="AN66" i="16"/>
  <c r="AN92" i="16"/>
  <c r="P9" i="16"/>
  <c r="AB12" i="16"/>
  <c r="P16" i="16"/>
  <c r="P21" i="16"/>
  <c r="P23" i="16"/>
  <c r="AH15" i="16"/>
  <c r="J21" i="16"/>
  <c r="J24" i="16"/>
  <c r="AB24" i="16"/>
  <c r="AB31" i="16"/>
  <c r="AB28" i="16"/>
  <c r="AH29" i="16"/>
  <c r="AB25" i="16"/>
  <c r="AN22" i="16"/>
  <c r="P32" i="16"/>
  <c r="AN38" i="16"/>
  <c r="V45" i="16"/>
  <c r="AN48" i="16"/>
  <c r="AN52" i="16"/>
  <c r="AH70" i="16"/>
  <c r="AN77" i="16"/>
  <c r="D5" i="16"/>
  <c r="A1" i="16"/>
  <c r="P4" i="16"/>
  <c r="D10" i="16"/>
  <c r="AN6" i="16"/>
  <c r="P15" i="16"/>
  <c r="AB11" i="16"/>
  <c r="AN12" i="16"/>
  <c r="V11" i="16"/>
  <c r="D13" i="16"/>
  <c r="D15" i="16"/>
  <c r="AH14" i="16"/>
  <c r="AB19" i="16"/>
  <c r="AB22" i="16"/>
  <c r="AH16" i="16"/>
  <c r="AH18" i="16"/>
  <c r="AB21" i="16"/>
  <c r="V25" i="16"/>
  <c r="AB33" i="16"/>
  <c r="V29" i="16"/>
  <c r="AH30" i="16"/>
  <c r="AB26" i="16"/>
  <c r="V26" i="16"/>
  <c r="AN29" i="16"/>
  <c r="AH39" i="16"/>
  <c r="AN32" i="16"/>
  <c r="AN53" i="16"/>
  <c r="AH55" i="16"/>
  <c r="AN59" i="16"/>
  <c r="AN80" i="16"/>
  <c r="J4" i="16"/>
  <c r="AB4" i="16"/>
  <c r="P5" i="16"/>
  <c r="AH6" i="16"/>
  <c r="D14" i="16"/>
  <c r="AH13" i="16"/>
  <c r="E4" i="16"/>
  <c r="AH7" i="16"/>
  <c r="J16" i="16"/>
  <c r="AH8" i="16"/>
  <c r="J18" i="16"/>
  <c r="AN14" i="16"/>
  <c r="AB20" i="16"/>
  <c r="P24" i="16"/>
  <c r="P18" i="16"/>
  <c r="AN17" i="16"/>
  <c r="AH21" i="16"/>
  <c r="AH24" i="16"/>
  <c r="V34" i="16"/>
  <c r="AH27" i="16"/>
  <c r="AN31" i="16"/>
  <c r="AN25" i="16"/>
  <c r="P30" i="16"/>
  <c r="V33" i="16"/>
  <c r="AN39" i="16"/>
  <c r="AB37" i="16"/>
  <c r="AB47" i="16"/>
  <c r="V47" i="16"/>
  <c r="AN62" i="16"/>
  <c r="AN95" i="16"/>
  <c r="D8" i="16"/>
  <c r="J6" i="16"/>
  <c r="J8" i="16"/>
  <c r="AB9" i="16"/>
  <c r="AN8" i="16"/>
  <c r="AH4" i="16"/>
  <c r="D11" i="16"/>
  <c r="J12" i="16"/>
  <c r="V15" i="16"/>
  <c r="V10" i="16"/>
  <c r="V17" i="16"/>
  <c r="AB16" i="16"/>
  <c r="J23" i="16"/>
  <c r="AB23" i="16"/>
  <c r="J20" i="16"/>
  <c r="J22" i="16"/>
  <c r="J25" i="16"/>
  <c r="AN24" i="16"/>
  <c r="J26" i="16"/>
  <c r="AB29" i="16"/>
  <c r="AB34" i="16"/>
  <c r="V28" i="16"/>
  <c r="P31" i="16"/>
  <c r="P34" i="16"/>
  <c r="V42" i="16"/>
  <c r="AH40" i="16"/>
  <c r="AH48" i="16"/>
  <c r="AH47" i="16"/>
  <c r="AN69" i="16"/>
  <c r="AN100" i="16"/>
  <c r="AN102" i="16"/>
  <c r="AH42" i="16"/>
  <c r="AH34" i="16"/>
  <c r="V39" i="16"/>
  <c r="AB44" i="16"/>
  <c r="P39" i="16"/>
  <c r="AB57" i="16"/>
  <c r="V48" i="16"/>
  <c r="AH50" i="16"/>
  <c r="AH52" i="16"/>
  <c r="AN54" i="16"/>
  <c r="AB46" i="16"/>
  <c r="AN72" i="16"/>
  <c r="AH67" i="16"/>
  <c r="AH61" i="16"/>
  <c r="AN71" i="16"/>
  <c r="AB60" i="16"/>
  <c r="AN94" i="16"/>
  <c r="AN81" i="16"/>
  <c r="AN110" i="16"/>
  <c r="AN111" i="16"/>
  <c r="AN109" i="16"/>
  <c r="V44" i="16"/>
  <c r="AB35" i="16"/>
  <c r="AB38" i="16"/>
  <c r="P36" i="16"/>
  <c r="V37" i="16"/>
  <c r="AB58" i="16"/>
  <c r="AN45" i="16"/>
  <c r="AN49" i="16"/>
  <c r="AN51" i="16"/>
  <c r="AN55" i="16"/>
  <c r="AN44" i="16"/>
  <c r="AH73" i="16"/>
  <c r="AH68" i="16"/>
  <c r="AB62" i="16"/>
  <c r="AN61" i="16"/>
  <c r="AH59" i="16"/>
  <c r="AN97" i="16"/>
  <c r="AN82" i="16"/>
  <c r="AN89" i="16"/>
  <c r="AN88" i="16"/>
  <c r="AB43" i="16"/>
  <c r="AN33" i="16"/>
  <c r="AB39" i="16"/>
  <c r="P37" i="16"/>
  <c r="AH37" i="16"/>
  <c r="AN56" i="16"/>
  <c r="V49" i="16"/>
  <c r="V51" i="16"/>
  <c r="AB54" i="16"/>
  <c r="AH56" i="16"/>
  <c r="AH46" i="16"/>
  <c r="AN63" i="16"/>
  <c r="AN67" i="16"/>
  <c r="AH74" i="16"/>
  <c r="AH66" i="16"/>
  <c r="AB61" i="16"/>
  <c r="AN99" i="16"/>
  <c r="AN83" i="16"/>
  <c r="AN91" i="16"/>
  <c r="AN76" i="16"/>
  <c r="AH43" i="16"/>
  <c r="AN34" i="16"/>
  <c r="V41" i="16"/>
  <c r="V36" i="16"/>
  <c r="AN36" i="16"/>
  <c r="AB59" i="16"/>
  <c r="AN46" i="16"/>
  <c r="AH49" i="16"/>
  <c r="AH53" i="16"/>
  <c r="AH57" i="16"/>
  <c r="AB48" i="16"/>
  <c r="AH64" i="16"/>
  <c r="AH69" i="16"/>
  <c r="AN73" i="16"/>
  <c r="AN68" i="16"/>
  <c r="AN60" i="16"/>
  <c r="AN87" i="16"/>
  <c r="AN86" i="16"/>
  <c r="AN93" i="16"/>
  <c r="AN84" i="16"/>
  <c r="AN42" i="16"/>
  <c r="AH33" i="16"/>
  <c r="AB41" i="16"/>
  <c r="AH35" i="16"/>
  <c r="AB53" i="16"/>
  <c r="AB45" i="16"/>
  <c r="AN47" i="16"/>
  <c r="AN50" i="16"/>
  <c r="AB55" i="16"/>
  <c r="AH44" i="16"/>
  <c r="AB49" i="16"/>
  <c r="AN64" i="16"/>
  <c r="AH58" i="16"/>
  <c r="AH63" i="16"/>
  <c r="AH71" i="16"/>
  <c r="AN75" i="16"/>
  <c r="AN78" i="16"/>
  <c r="AN104" i="16"/>
  <c r="AN96" i="16"/>
  <c r="AN103" i="16"/>
  <c r="V35" i="16"/>
  <c r="P38" i="16"/>
  <c r="V43" i="16"/>
  <c r="AN35" i="16"/>
  <c r="AH54" i="16"/>
  <c r="AN43" i="16"/>
  <c r="V50" i="16"/>
  <c r="AB52" i="16"/>
  <c r="AB56" i="16"/>
  <c r="AH45" i="16"/>
  <c r="AH62" i="16"/>
  <c r="AN65" i="16"/>
  <c r="AH60" i="16"/>
  <c r="AH75" i="16"/>
  <c r="AN70" i="16"/>
  <c r="AN90" i="16"/>
  <c r="AN79" i="16"/>
  <c r="AN106" i="16"/>
  <c r="AN98" i="16"/>
  <c r="AN105" i="16"/>
  <c r="F19" i="17"/>
  <c r="F24" i="17"/>
  <c r="F35" i="17"/>
  <c r="F75" i="12"/>
  <c r="F46" i="12"/>
  <c r="F76" i="12"/>
  <c r="F23" i="12"/>
  <c r="F36" i="12"/>
  <c r="F43" i="12"/>
  <c r="F20" i="17"/>
  <c r="F26" i="17"/>
  <c r="F36" i="17"/>
  <c r="F51" i="12"/>
  <c r="F77" i="12"/>
  <c r="F16" i="17"/>
  <c r="D16" i="17" s="1"/>
  <c r="C16" i="17" s="1"/>
  <c r="F25" i="17"/>
  <c r="F37" i="17"/>
  <c r="F53" i="12"/>
  <c r="F27" i="17"/>
  <c r="R31" i="4" s="1"/>
  <c r="R35" i="4" s="1"/>
  <c r="C42" i="4" s="1"/>
  <c r="C16" i="18" s="1"/>
  <c r="F28" i="17"/>
  <c r="F38" i="17"/>
  <c r="F70" i="12"/>
  <c r="F17" i="17"/>
  <c r="F30" i="17"/>
  <c r="F32" i="17"/>
  <c r="F31" i="12"/>
  <c r="F72" i="12"/>
  <c r="F21" i="17"/>
  <c r="F29" i="17"/>
  <c r="F33" i="17"/>
  <c r="F73" i="12"/>
  <c r="F18" i="17"/>
  <c r="F23" i="17"/>
  <c r="F31" i="17"/>
  <c r="F41" i="12"/>
  <c r="F61" i="12"/>
  <c r="F39" i="17"/>
  <c r="S31" i="4" s="1"/>
  <c r="S35" i="4" s="1"/>
  <c r="F22" i="17"/>
  <c r="F34" i="17"/>
  <c r="J92" i="12"/>
  <c r="J94" i="12"/>
  <c r="J97" i="12"/>
  <c r="J96" i="12"/>
  <c r="J93" i="12"/>
  <c r="J102" i="12"/>
  <c r="J100" i="12"/>
  <c r="J101" i="12"/>
  <c r="J95" i="12"/>
  <c r="J99" i="12"/>
  <c r="J98" i="12"/>
  <c r="J91" i="12"/>
  <c r="F88" i="12"/>
  <c r="F33" i="12"/>
  <c r="F44" i="12"/>
  <c r="F47" i="12"/>
  <c r="F55" i="12"/>
  <c r="F74" i="12"/>
  <c r="F63" i="12"/>
  <c r="F78" i="12"/>
  <c r="F90" i="12"/>
  <c r="F34" i="12"/>
  <c r="F40" i="12"/>
  <c r="F54" i="12"/>
  <c r="F57" i="12"/>
  <c r="F62" i="12"/>
  <c r="F64" i="12"/>
  <c r="F89" i="12"/>
  <c r="F35" i="12"/>
  <c r="F42" i="12"/>
  <c r="F56" i="12"/>
  <c r="F59" i="12"/>
  <c r="F65" i="12"/>
  <c r="F80" i="12"/>
  <c r="F79" i="12"/>
  <c r="F20" i="12"/>
  <c r="F37" i="12"/>
  <c r="F45" i="12"/>
  <c r="F58" i="12"/>
  <c r="F49" i="12"/>
  <c r="F67" i="12"/>
  <c r="F82" i="12"/>
  <c r="F81" i="12"/>
  <c r="F24" i="12"/>
  <c r="F38" i="12"/>
  <c r="F48" i="12"/>
  <c r="F60" i="12"/>
  <c r="F52" i="12"/>
  <c r="F69" i="12"/>
  <c r="F84" i="12"/>
  <c r="F83" i="12"/>
  <c r="F25" i="12"/>
  <c r="F32" i="12"/>
  <c r="F39" i="12"/>
  <c r="F50" i="12"/>
  <c r="F68" i="12"/>
  <c r="F71" i="12"/>
  <c r="F86" i="12"/>
  <c r="F85" i="12"/>
  <c r="F19" i="12"/>
  <c r="F96" i="12"/>
  <c r="F102" i="12"/>
  <c r="F93" i="12"/>
  <c r="F92" i="12"/>
  <c r="F100" i="12"/>
  <c r="F98" i="12"/>
  <c r="F99" i="12"/>
  <c r="F95" i="12"/>
  <c r="F101" i="12"/>
  <c r="F97" i="12"/>
  <c r="F91" i="12"/>
  <c r="F94" i="12"/>
  <c r="F66" i="12"/>
  <c r="F27" i="12"/>
  <c r="F28" i="12"/>
  <c r="F30" i="12"/>
  <c r="F22" i="12"/>
  <c r="F26" i="12"/>
  <c r="F21" i="12"/>
  <c r="F29" i="12"/>
  <c r="B43" i="4"/>
  <c r="B41" i="4"/>
  <c r="H33" i="4"/>
  <c r="K43" i="4"/>
  <c r="J43" i="4"/>
  <c r="J86" i="12"/>
  <c r="J83" i="12"/>
  <c r="J82" i="12"/>
  <c r="J81" i="12"/>
  <c r="J80" i="12"/>
  <c r="K19" i="12"/>
  <c r="J79" i="12"/>
  <c r="J78" i="12"/>
  <c r="J77" i="12"/>
  <c r="J89" i="12"/>
  <c r="J88" i="12"/>
  <c r="J87" i="12"/>
  <c r="J85" i="12"/>
  <c r="J84" i="12"/>
  <c r="J90" i="12"/>
  <c r="J68" i="12"/>
  <c r="J65" i="12"/>
  <c r="J63" i="12"/>
  <c r="J76" i="12"/>
  <c r="J71" i="12"/>
  <c r="J69" i="12"/>
  <c r="J66" i="12"/>
  <c r="J64" i="12"/>
  <c r="J62" i="12"/>
  <c r="J75" i="12"/>
  <c r="J74" i="12"/>
  <c r="J73" i="12"/>
  <c r="J72" i="12"/>
  <c r="J70" i="12"/>
  <c r="J67" i="12"/>
  <c r="J55" i="12"/>
  <c r="J54" i="12"/>
  <c r="J53" i="12"/>
  <c r="J52" i="12"/>
  <c r="J61" i="12"/>
  <c r="J60" i="12"/>
  <c r="J59" i="12"/>
  <c r="J58" i="12"/>
  <c r="J57" i="12"/>
  <c r="J51" i="12"/>
  <c r="J56" i="12"/>
  <c r="J46" i="12"/>
  <c r="J45" i="12"/>
  <c r="J42" i="12"/>
  <c r="J50" i="12"/>
  <c r="J47" i="12"/>
  <c r="J44" i="12"/>
  <c r="J41" i="12"/>
  <c r="J48" i="12"/>
  <c r="J43" i="12"/>
  <c r="J49" i="12"/>
  <c r="J39" i="12"/>
  <c r="J38" i="12"/>
  <c r="J37" i="12"/>
  <c r="J31" i="12"/>
  <c r="J40" i="12"/>
  <c r="J36" i="12"/>
  <c r="J35" i="12"/>
  <c r="J32" i="12"/>
  <c r="J34" i="12"/>
  <c r="J33" i="12"/>
  <c r="J28" i="12"/>
  <c r="J27" i="12"/>
  <c r="J29" i="12"/>
  <c r="J26" i="12"/>
  <c r="J25" i="12"/>
  <c r="J24" i="12"/>
  <c r="J30" i="12"/>
  <c r="J19" i="12"/>
  <c r="J22" i="12"/>
  <c r="J21" i="12"/>
  <c r="J23" i="12"/>
  <c r="J20" i="12"/>
  <c r="P46" i="4" l="1"/>
  <c r="H16" i="18"/>
  <c r="P47" i="4"/>
  <c r="N3" i="8"/>
  <c r="P4" i="8" s="1"/>
  <c r="H4" i="8"/>
  <c r="J5" i="8" s="1"/>
  <c r="K5" i="8" s="1"/>
  <c r="E4" i="8"/>
  <c r="P44" i="4"/>
  <c r="K4" i="8"/>
  <c r="D18" i="11"/>
  <c r="C18" i="11" s="1"/>
  <c r="E19" i="11" s="1"/>
  <c r="P45" i="4"/>
  <c r="F4" i="16"/>
  <c r="K4" i="16"/>
  <c r="L4" i="16" s="1"/>
  <c r="I4" i="16"/>
  <c r="I5" i="16" s="1"/>
  <c r="D19" i="12"/>
  <c r="C19" i="12" s="1"/>
  <c r="E20" i="12" s="1"/>
  <c r="D20" i="12" s="1"/>
  <c r="C20" i="12" s="1"/>
  <c r="L19" i="12"/>
  <c r="E5" i="16"/>
  <c r="C5" i="16"/>
  <c r="I43" i="4"/>
  <c r="D43" i="4"/>
  <c r="G43" i="4"/>
  <c r="F43" i="4"/>
  <c r="E43" i="4"/>
  <c r="H43" i="4"/>
  <c r="D42" i="4"/>
  <c r="D16" i="18" s="1"/>
  <c r="E17" i="17"/>
  <c r="D5" i="8"/>
  <c r="B5" i="8"/>
  <c r="Q4" i="16"/>
  <c r="U3" i="16"/>
  <c r="O4" i="16"/>
  <c r="H5" i="8"/>
  <c r="I19" i="12"/>
  <c r="N4" i="8" l="1"/>
  <c r="P5" i="8" s="1"/>
  <c r="Q5" i="8" s="1"/>
  <c r="T3" i="8"/>
  <c r="Z3" i="8" s="1"/>
  <c r="K5" i="16"/>
  <c r="L5" i="16" s="1"/>
  <c r="E21" i="12"/>
  <c r="R4" i="16"/>
  <c r="B6" i="8"/>
  <c r="D6" i="8"/>
  <c r="E6" i="8" s="1"/>
  <c r="D17" i="17"/>
  <c r="C17" i="17" s="1"/>
  <c r="Q4" i="8"/>
  <c r="D19" i="11"/>
  <c r="C19" i="11" s="1"/>
  <c r="E5" i="8"/>
  <c r="C6" i="16"/>
  <c r="E6" i="16"/>
  <c r="F6" i="16" s="1"/>
  <c r="F5" i="16"/>
  <c r="K20" i="12"/>
  <c r="I20" i="12"/>
  <c r="Q5" i="16"/>
  <c r="R5" i="16" s="1"/>
  <c r="O5" i="16"/>
  <c r="I6" i="16"/>
  <c r="K6" i="16"/>
  <c r="L6" i="16" s="1"/>
  <c r="H6" i="8"/>
  <c r="J6" i="8"/>
  <c r="W4" i="16"/>
  <c r="U4" i="16"/>
  <c r="AA3" i="16"/>
  <c r="N5" i="8" l="1"/>
  <c r="T4" i="8"/>
  <c r="T5" i="8" s="1"/>
  <c r="V4" i="8"/>
  <c r="E18" i="17"/>
  <c r="B7" i="8"/>
  <c r="D7" i="8"/>
  <c r="E7" i="8" s="1"/>
  <c r="E20" i="11"/>
  <c r="W5" i="16"/>
  <c r="X5" i="16" s="1"/>
  <c r="U5" i="16"/>
  <c r="I7" i="16"/>
  <c r="K7" i="16"/>
  <c r="Q6" i="16"/>
  <c r="R6" i="16" s="1"/>
  <c r="O6" i="16"/>
  <c r="AC4" i="16"/>
  <c r="AG3" i="16"/>
  <c r="AA4" i="16"/>
  <c r="I21" i="12"/>
  <c r="K21" i="12"/>
  <c r="L21" i="12" s="1"/>
  <c r="L20" i="12"/>
  <c r="AB4" i="8"/>
  <c r="AF3" i="8"/>
  <c r="Z4" i="8"/>
  <c r="H7" i="8"/>
  <c r="J7" i="8"/>
  <c r="K7" i="8" s="1"/>
  <c r="C7" i="16"/>
  <c r="E7" i="16"/>
  <c r="D21" i="12"/>
  <c r="C21" i="12" s="1"/>
  <c r="X4" i="16"/>
  <c r="K6" i="8"/>
  <c r="W4" i="8"/>
  <c r="N6" i="8"/>
  <c r="P6" i="8"/>
  <c r="Q6" i="8" s="1"/>
  <c r="V5" i="8" l="1"/>
  <c r="W5" i="8" s="1"/>
  <c r="AH4" i="8"/>
  <c r="AL3" i="8"/>
  <c r="AF4" i="8"/>
  <c r="AD4" i="16"/>
  <c r="W6" i="16"/>
  <c r="X6" i="16" s="1"/>
  <c r="U6" i="16"/>
  <c r="D20" i="11"/>
  <c r="C20" i="11" s="1"/>
  <c r="O7" i="16"/>
  <c r="Q7" i="16"/>
  <c r="F7" i="16"/>
  <c r="AC4" i="8"/>
  <c r="T6" i="8"/>
  <c r="V6" i="8"/>
  <c r="I22" i="12"/>
  <c r="K22" i="12"/>
  <c r="L7" i="16"/>
  <c r="B8" i="8"/>
  <c r="D8" i="8"/>
  <c r="N7" i="8"/>
  <c r="P7" i="8"/>
  <c r="H8" i="8"/>
  <c r="J8" i="8"/>
  <c r="AC5" i="16"/>
  <c r="AD5" i="16" s="1"/>
  <c r="AA5" i="16"/>
  <c r="I8" i="16"/>
  <c r="K8" i="16"/>
  <c r="L8" i="16" s="1"/>
  <c r="D18" i="17"/>
  <c r="C18" i="17" s="1"/>
  <c r="C8" i="16"/>
  <c r="E8" i="16"/>
  <c r="F8" i="16" s="1"/>
  <c r="E22" i="12"/>
  <c r="Z5" i="8"/>
  <c r="AB5" i="8"/>
  <c r="AC5" i="8" s="1"/>
  <c r="AI4" i="16"/>
  <c r="AM3" i="16"/>
  <c r="AG4" i="16"/>
  <c r="U7" i="16" l="1"/>
  <c r="W7" i="16"/>
  <c r="X7" i="16" s="1"/>
  <c r="K8" i="8"/>
  <c r="H9" i="8"/>
  <c r="J9" i="8"/>
  <c r="K9" i="8" s="1"/>
  <c r="E19" i="17"/>
  <c r="AI5" i="16"/>
  <c r="AJ5" i="16" s="1"/>
  <c r="AG5" i="16"/>
  <c r="N8" i="8"/>
  <c r="P8" i="8"/>
  <c r="Q8" i="8" s="1"/>
  <c r="I23" i="12"/>
  <c r="K23" i="12"/>
  <c r="L23" i="12" s="1"/>
  <c r="R7" i="16"/>
  <c r="AO4" i="16"/>
  <c r="AM4" i="16"/>
  <c r="L22" i="12"/>
  <c r="Z6" i="8"/>
  <c r="AB6" i="8"/>
  <c r="I9" i="16"/>
  <c r="K9" i="16"/>
  <c r="W6" i="8"/>
  <c r="O8" i="16"/>
  <c r="Q8" i="16"/>
  <c r="AF5" i="8"/>
  <c r="AH5" i="8"/>
  <c r="AI5" i="8" s="1"/>
  <c r="C9" i="16"/>
  <c r="E9" i="16"/>
  <c r="F9" i="16" s="1"/>
  <c r="Q7" i="8"/>
  <c r="AJ4" i="16"/>
  <c r="D22" i="12"/>
  <c r="C22" i="12" s="1"/>
  <c r="AA6" i="16"/>
  <c r="AC6" i="16"/>
  <c r="E8" i="8"/>
  <c r="V7" i="8"/>
  <c r="W7" i="8" s="1"/>
  <c r="T7" i="8"/>
  <c r="AN4" i="8"/>
  <c r="AL4" i="8"/>
  <c r="BD3" i="8"/>
  <c r="AR3" i="8"/>
  <c r="B9" i="8"/>
  <c r="D9" i="8"/>
  <c r="E9" i="8" s="1"/>
  <c r="E21" i="11"/>
  <c r="AI4" i="8"/>
  <c r="R8" i="16" l="1"/>
  <c r="Z7" i="8"/>
  <c r="AB7" i="8"/>
  <c r="AC7" i="8" s="1"/>
  <c r="D19" i="17"/>
  <c r="C19" i="17" s="1"/>
  <c r="B10" i="8"/>
  <c r="D10" i="8"/>
  <c r="E10" i="8" s="1"/>
  <c r="I24" i="12"/>
  <c r="K24" i="12"/>
  <c r="O9" i="16"/>
  <c r="Q9" i="16"/>
  <c r="R9" i="16" s="1"/>
  <c r="AD6" i="16"/>
  <c r="AO5" i="16"/>
  <c r="AP5" i="16" s="1"/>
  <c r="AM5" i="16"/>
  <c r="J10" i="8"/>
  <c r="K10" i="8" s="1"/>
  <c r="H10" i="8"/>
  <c r="AC7" i="16"/>
  <c r="AD7" i="16" s="1"/>
  <c r="AA7" i="16"/>
  <c r="AP4" i="16"/>
  <c r="BF4" i="8"/>
  <c r="BD4" i="8"/>
  <c r="AN5" i="8"/>
  <c r="AO5" i="8" s="1"/>
  <c r="AL5" i="8"/>
  <c r="E10" i="16"/>
  <c r="C10" i="16"/>
  <c r="L9" i="16"/>
  <c r="N9" i="8"/>
  <c r="P9" i="8"/>
  <c r="AO4" i="8"/>
  <c r="I10" i="16"/>
  <c r="K10" i="16"/>
  <c r="L10" i="16" s="1"/>
  <c r="AG6" i="16"/>
  <c r="AI6" i="16"/>
  <c r="AT4" i="8"/>
  <c r="AX3" i="8"/>
  <c r="AR4" i="8"/>
  <c r="D21" i="11"/>
  <c r="C21" i="11" s="1"/>
  <c r="E23" i="12"/>
  <c r="T8" i="8"/>
  <c r="V8" i="8"/>
  <c r="W8" i="8" s="1"/>
  <c r="AF6" i="8"/>
  <c r="AH6" i="8"/>
  <c r="AC6" i="8"/>
  <c r="W8" i="16"/>
  <c r="U8" i="16"/>
  <c r="K11" i="16" l="1"/>
  <c r="L11" i="16" s="1"/>
  <c r="I11" i="16"/>
  <c r="C11" i="16"/>
  <c r="E11" i="16"/>
  <c r="F11" i="16" s="1"/>
  <c r="B11" i="8"/>
  <c r="D11" i="8"/>
  <c r="E11" i="8" s="1"/>
  <c r="E22" i="11"/>
  <c r="D22" i="11" s="1"/>
  <c r="C22" i="11" s="1"/>
  <c r="F10" i="16"/>
  <c r="AU4" i="8"/>
  <c r="Q9" i="8"/>
  <c r="AL6" i="8"/>
  <c r="AN6" i="8"/>
  <c r="AC8" i="16"/>
  <c r="AA8" i="16"/>
  <c r="E20" i="17"/>
  <c r="D20" i="17" s="1"/>
  <c r="C20" i="17" s="1"/>
  <c r="AI6" i="8"/>
  <c r="AF7" i="8"/>
  <c r="AH7" i="8"/>
  <c r="AI7" i="8" s="1"/>
  <c r="U9" i="16"/>
  <c r="W9" i="16"/>
  <c r="X9" i="16" s="1"/>
  <c r="V9" i="8"/>
  <c r="W9" i="8" s="1"/>
  <c r="T9" i="8"/>
  <c r="AJ6" i="16"/>
  <c r="P10" i="8"/>
  <c r="Q10" i="8" s="1"/>
  <c r="N10" i="8"/>
  <c r="O10" i="16"/>
  <c r="Q10" i="16"/>
  <c r="AR5" i="8"/>
  <c r="AT5" i="8"/>
  <c r="AU5" i="8" s="1"/>
  <c r="X8" i="16"/>
  <c r="AG7" i="16"/>
  <c r="AI7" i="16"/>
  <c r="AJ7" i="16" s="1"/>
  <c r="BF5" i="8"/>
  <c r="BG5" i="8" s="1"/>
  <c r="BD5" i="8"/>
  <c r="J11" i="8"/>
  <c r="K11" i="8" s="1"/>
  <c r="H11" i="8"/>
  <c r="L24" i="12"/>
  <c r="AB8" i="8"/>
  <c r="Z8" i="8"/>
  <c r="AZ4" i="8"/>
  <c r="AX4" i="8"/>
  <c r="D23" i="12"/>
  <c r="C23" i="12" s="1"/>
  <c r="BG4" i="8"/>
  <c r="I25" i="12"/>
  <c r="K25" i="12"/>
  <c r="L25" i="12" s="1"/>
  <c r="AO6" i="16"/>
  <c r="AM6" i="16"/>
  <c r="E21" i="17" l="1"/>
  <c r="D21" i="17" s="1"/>
  <c r="C21" i="17" s="1"/>
  <c r="E23" i="11"/>
  <c r="D23" i="11" s="1"/>
  <c r="C23" i="11" s="1"/>
  <c r="AO6" i="8"/>
  <c r="AL7" i="8"/>
  <c r="AN7" i="8"/>
  <c r="AO7" i="8" s="1"/>
  <c r="AO7" i="16"/>
  <c r="AP7" i="16" s="1"/>
  <c r="AM7" i="16"/>
  <c r="AP6" i="16"/>
  <c r="AH8" i="8"/>
  <c r="AI8" i="8" s="1"/>
  <c r="AF8" i="8"/>
  <c r="H12" i="8"/>
  <c r="J12" i="8"/>
  <c r="K12" i="8" s="1"/>
  <c r="B12" i="8"/>
  <c r="D12" i="8"/>
  <c r="E12" i="8" s="1"/>
  <c r="AX5" i="8"/>
  <c r="AZ5" i="8"/>
  <c r="BA5" i="8" s="1"/>
  <c r="AR6" i="8"/>
  <c r="AT6" i="8"/>
  <c r="AU6" i="8" s="1"/>
  <c r="T10" i="8"/>
  <c r="V10" i="8"/>
  <c r="BA4" i="8"/>
  <c r="R10" i="16"/>
  <c r="C12" i="16"/>
  <c r="E12" i="16"/>
  <c r="F12" i="16" s="1"/>
  <c r="E24" i="12"/>
  <c r="D24" i="12" s="1"/>
  <c r="C24" i="12" s="1"/>
  <c r="BD6" i="8"/>
  <c r="BF6" i="8"/>
  <c r="AB9" i="8"/>
  <c r="AC9" i="8" s="1"/>
  <c r="Z9" i="8"/>
  <c r="Q11" i="16"/>
  <c r="R11" i="16" s="1"/>
  <c r="O11" i="16"/>
  <c r="AC9" i="16"/>
  <c r="AD9" i="16" s="1"/>
  <c r="AA9" i="16"/>
  <c r="I12" i="16"/>
  <c r="K12" i="16"/>
  <c r="L12" i="16" s="1"/>
  <c r="I26" i="12"/>
  <c r="K26" i="12"/>
  <c r="L26" i="12" s="1"/>
  <c r="AC8" i="8"/>
  <c r="AG8" i="16"/>
  <c r="AI8" i="16"/>
  <c r="P11" i="8"/>
  <c r="Q11" i="8" s="1"/>
  <c r="N11" i="8"/>
  <c r="U10" i="16"/>
  <c r="W10" i="16"/>
  <c r="AD8" i="16"/>
  <c r="E24" i="11" l="1"/>
  <c r="D24" i="11" s="1"/>
  <c r="C24" i="11" s="1"/>
  <c r="E25" i="12"/>
  <c r="D25" i="12" s="1"/>
  <c r="C25" i="12" s="1"/>
  <c r="E22" i="17"/>
  <c r="D22" i="17" s="1"/>
  <c r="C22" i="17" s="1"/>
  <c r="Z10" i="8"/>
  <c r="AB10" i="8"/>
  <c r="AC10" i="8" s="1"/>
  <c r="AT7" i="8"/>
  <c r="AR7" i="8"/>
  <c r="AL8" i="8"/>
  <c r="AN8" i="8"/>
  <c r="AO8" i="8" s="1"/>
  <c r="W11" i="16"/>
  <c r="X11" i="16" s="1"/>
  <c r="U11" i="16"/>
  <c r="AZ6" i="8"/>
  <c r="BA6" i="8" s="1"/>
  <c r="AX6" i="8"/>
  <c r="X10" i="16"/>
  <c r="I13" i="16"/>
  <c r="K13" i="16"/>
  <c r="L13" i="16" s="1"/>
  <c r="BD7" i="8"/>
  <c r="BF7" i="8"/>
  <c r="BG7" i="8" s="1"/>
  <c r="BG6" i="8"/>
  <c r="AJ8" i="16"/>
  <c r="AC10" i="16"/>
  <c r="AA10" i="16"/>
  <c r="D13" i="8"/>
  <c r="E13" i="8" s="1"/>
  <c r="B13" i="8"/>
  <c r="W10" i="8"/>
  <c r="N12" i="8"/>
  <c r="P12" i="8"/>
  <c r="Q12" i="8" s="1"/>
  <c r="O12" i="16"/>
  <c r="Q12" i="16"/>
  <c r="R12" i="16" s="1"/>
  <c r="V11" i="8"/>
  <c r="W11" i="8" s="1"/>
  <c r="T11" i="8"/>
  <c r="H13" i="8"/>
  <c r="J13" i="8"/>
  <c r="K13" i="8" s="1"/>
  <c r="AM8" i="16"/>
  <c r="AO8" i="16"/>
  <c r="I27" i="12"/>
  <c r="K27" i="12"/>
  <c r="L27" i="12" s="1"/>
  <c r="AI9" i="16"/>
  <c r="AJ9" i="16" s="1"/>
  <c r="AG9" i="16"/>
  <c r="E13" i="16"/>
  <c r="F13" i="16" s="1"/>
  <c r="C13" i="16"/>
  <c r="AF9" i="8"/>
  <c r="AH9" i="8"/>
  <c r="AI9" i="8" s="1"/>
  <c r="E26" i="12" l="1"/>
  <c r="D26" i="12" s="1"/>
  <c r="C26" i="12" s="1"/>
  <c r="E25" i="11"/>
  <c r="D25" i="11" s="1"/>
  <c r="C25" i="11" s="1"/>
  <c r="AA11" i="16"/>
  <c r="AC11" i="16"/>
  <c r="AD11" i="16" s="1"/>
  <c r="BF8" i="8"/>
  <c r="BD8" i="8"/>
  <c r="AX7" i="8"/>
  <c r="AZ7" i="8"/>
  <c r="BA7" i="8" s="1"/>
  <c r="Z11" i="8"/>
  <c r="AB11" i="8"/>
  <c r="AC11" i="8" s="1"/>
  <c r="AD10" i="16"/>
  <c r="N13" i="8"/>
  <c r="P13" i="8"/>
  <c r="Q13" i="8" s="1"/>
  <c r="I14" i="16"/>
  <c r="K14" i="16"/>
  <c r="L14" i="16" s="1"/>
  <c r="U12" i="16"/>
  <c r="W12" i="16"/>
  <c r="X12" i="16" s="1"/>
  <c r="E23" i="17"/>
  <c r="D23" i="17" s="1"/>
  <c r="C23" i="17" s="1"/>
  <c r="AF10" i="8"/>
  <c r="AH10" i="8"/>
  <c r="AI10" i="8" s="1"/>
  <c r="AM9" i="16"/>
  <c r="AO9" i="16"/>
  <c r="AP9" i="16" s="1"/>
  <c r="AI10" i="16"/>
  <c r="AG10" i="16"/>
  <c r="D14" i="8"/>
  <c r="E14" i="8" s="1"/>
  <c r="B14" i="8"/>
  <c r="AL9" i="8"/>
  <c r="AN9" i="8"/>
  <c r="AO9" i="8" s="1"/>
  <c r="O13" i="16"/>
  <c r="Q13" i="16"/>
  <c r="R13" i="16" s="1"/>
  <c r="AT8" i="8"/>
  <c r="AU8" i="8" s="1"/>
  <c r="AR8" i="8"/>
  <c r="C14" i="16"/>
  <c r="E14" i="16"/>
  <c r="F14" i="16" s="1"/>
  <c r="J14" i="8"/>
  <c r="K14" i="8" s="1"/>
  <c r="H14" i="8"/>
  <c r="V12" i="8"/>
  <c r="W12" i="8" s="1"/>
  <c r="T12" i="8"/>
  <c r="K28" i="12"/>
  <c r="L28" i="12" s="1"/>
  <c r="I28" i="12"/>
  <c r="AP8" i="16"/>
  <c r="AU7" i="8"/>
  <c r="E26" i="11" l="1"/>
  <c r="D26" i="11" s="1"/>
  <c r="C26" i="11" s="1"/>
  <c r="BF9" i="8"/>
  <c r="BG9" i="8" s="1"/>
  <c r="BD9" i="8"/>
  <c r="AL10" i="8"/>
  <c r="AN10" i="8"/>
  <c r="AO10" i="8" s="1"/>
  <c r="P14" i="8"/>
  <c r="Q14" i="8" s="1"/>
  <c r="N14" i="8"/>
  <c r="BG8" i="8"/>
  <c r="C15" i="16"/>
  <c r="E15" i="16"/>
  <c r="AA12" i="16"/>
  <c r="AC12" i="16"/>
  <c r="E24" i="17"/>
  <c r="D24" i="17" s="1"/>
  <c r="C24" i="17" s="1"/>
  <c r="AI11" i="16"/>
  <c r="AJ11" i="16" s="1"/>
  <c r="AG11" i="16"/>
  <c r="AH11" i="8"/>
  <c r="AI11" i="8" s="1"/>
  <c r="AF11" i="8"/>
  <c r="T13" i="8"/>
  <c r="V13" i="8"/>
  <c r="W13" i="8" s="1"/>
  <c r="AJ10" i="16"/>
  <c r="W13" i="16"/>
  <c r="X13" i="16" s="1"/>
  <c r="U13" i="16"/>
  <c r="AB12" i="8"/>
  <c r="AC12" i="8" s="1"/>
  <c r="Z12" i="8"/>
  <c r="B15" i="8"/>
  <c r="D15" i="8"/>
  <c r="AT9" i="8"/>
  <c r="AR9" i="8"/>
  <c r="E27" i="12"/>
  <c r="D27" i="12" s="1"/>
  <c r="C27" i="12" s="1"/>
  <c r="I29" i="12"/>
  <c r="K29" i="12"/>
  <c r="L29" i="12" s="1"/>
  <c r="H15" i="8"/>
  <c r="J15" i="8"/>
  <c r="K15" i="8" s="1"/>
  <c r="O14" i="16"/>
  <c r="Q14" i="16"/>
  <c r="R14" i="16" s="1"/>
  <c r="AO10" i="16"/>
  <c r="AM10" i="16"/>
  <c r="I15" i="16"/>
  <c r="K15" i="16"/>
  <c r="L15" i="16" s="1"/>
  <c r="AZ8" i="8"/>
  <c r="AX8" i="8"/>
  <c r="E28" i="12" l="1"/>
  <c r="D28" i="12" s="1"/>
  <c r="C28" i="12" s="1"/>
  <c r="E27" i="11"/>
  <c r="D27" i="11" s="1"/>
  <c r="C27" i="11" s="1"/>
  <c r="N15" i="8"/>
  <c r="P15" i="8"/>
  <c r="Q15" i="8" s="1"/>
  <c r="BA8" i="8"/>
  <c r="AD12" i="16"/>
  <c r="K16" i="16"/>
  <c r="L16" i="16" s="1"/>
  <c r="I16" i="16"/>
  <c r="T14" i="8"/>
  <c r="V14" i="8"/>
  <c r="W14" i="8" s="1"/>
  <c r="AC13" i="16"/>
  <c r="AD13" i="16" s="1"/>
  <c r="AA13" i="16"/>
  <c r="AL11" i="8"/>
  <c r="AN11" i="8"/>
  <c r="AO11" i="8" s="1"/>
  <c r="E15" i="8"/>
  <c r="D1" i="8"/>
  <c r="Z13" i="8"/>
  <c r="AB13" i="8"/>
  <c r="AC13" i="8" s="1"/>
  <c r="U14" i="16"/>
  <c r="W14" i="16"/>
  <c r="X14" i="16" s="1"/>
  <c r="AF12" i="8"/>
  <c r="AH12" i="8"/>
  <c r="AI12" i="8" s="1"/>
  <c r="F15" i="16"/>
  <c r="E1" i="16"/>
  <c r="F1" i="16"/>
  <c r="BD10" i="8"/>
  <c r="BF10" i="8"/>
  <c r="E25" i="17"/>
  <c r="D25" i="17" s="1"/>
  <c r="C25" i="17" s="1"/>
  <c r="I30" i="12"/>
  <c r="K30" i="12"/>
  <c r="L30" i="12" s="1"/>
  <c r="H16" i="8"/>
  <c r="J16" i="8"/>
  <c r="K16" i="8" s="1"/>
  <c r="AM11" i="16"/>
  <c r="AO11" i="16"/>
  <c r="AP11" i="16" s="1"/>
  <c r="AR10" i="8"/>
  <c r="AT10" i="8"/>
  <c r="AU10" i="8" s="1"/>
  <c r="AG12" i="16"/>
  <c r="AI12" i="16"/>
  <c r="AX9" i="8"/>
  <c r="AZ9" i="8"/>
  <c r="BA9" i="8" s="1"/>
  <c r="AP10" i="16"/>
  <c r="O15" i="16"/>
  <c r="Q15" i="16"/>
  <c r="R15" i="16" s="1"/>
  <c r="AU9" i="8"/>
  <c r="E26" i="17" l="1"/>
  <c r="D26" i="17" s="1"/>
  <c r="C26" i="17" s="1"/>
  <c r="E28" i="11"/>
  <c r="D28" i="11" s="1"/>
  <c r="C28" i="11" s="1"/>
  <c r="E29" i="12"/>
  <c r="D29" i="12" s="1"/>
  <c r="C29" i="12" s="1"/>
  <c r="AA14" i="16"/>
  <c r="AC14" i="16"/>
  <c r="AD14" i="16" s="1"/>
  <c r="AR11" i="8"/>
  <c r="AT11" i="8"/>
  <c r="AM12" i="16"/>
  <c r="AO12" i="16"/>
  <c r="U15" i="16"/>
  <c r="W15" i="16"/>
  <c r="X15" i="16" s="1"/>
  <c r="AB14" i="8"/>
  <c r="AC14" i="8" s="1"/>
  <c r="Z14" i="8"/>
  <c r="T15" i="8"/>
  <c r="V15" i="8"/>
  <c r="W15" i="8" s="1"/>
  <c r="N16" i="8"/>
  <c r="P16" i="8"/>
  <c r="Q16" i="8" s="1"/>
  <c r="BD11" i="8"/>
  <c r="BF11" i="8"/>
  <c r="BG11" i="8" s="1"/>
  <c r="I17" i="16"/>
  <c r="K17" i="16"/>
  <c r="L17" i="16" s="1"/>
  <c r="BG10" i="8"/>
  <c r="H17" i="8"/>
  <c r="J17" i="8"/>
  <c r="K17" i="8" s="1"/>
  <c r="AJ12" i="16"/>
  <c r="AG13" i="16"/>
  <c r="AI13" i="16"/>
  <c r="AJ13" i="16" s="1"/>
  <c r="K31" i="12"/>
  <c r="L31" i="12" s="1"/>
  <c r="I31" i="12"/>
  <c r="AX10" i="8"/>
  <c r="AZ10" i="8"/>
  <c r="BA10" i="8" s="1"/>
  <c r="O16" i="16"/>
  <c r="Q16" i="16"/>
  <c r="R16" i="16" s="1"/>
  <c r="AF13" i="8"/>
  <c r="AH13" i="8"/>
  <c r="AI13" i="8" s="1"/>
  <c r="AL12" i="8"/>
  <c r="AN12" i="8"/>
  <c r="AO12" i="8" s="1"/>
  <c r="E30" i="12" l="1"/>
  <c r="D30" i="12" s="1"/>
  <c r="C30" i="12" s="1"/>
  <c r="E29" i="11"/>
  <c r="E27" i="17"/>
  <c r="D27" i="17" s="1"/>
  <c r="C27" i="17" s="1"/>
  <c r="K18" i="16"/>
  <c r="L18" i="16" s="1"/>
  <c r="I18" i="16"/>
  <c r="O17" i="16"/>
  <c r="Q17" i="16"/>
  <c r="R17" i="16" s="1"/>
  <c r="AC15" i="16"/>
  <c r="AD15" i="16" s="1"/>
  <c r="AA15" i="16"/>
  <c r="AP12" i="16"/>
  <c r="I32" i="12"/>
  <c r="K32" i="12"/>
  <c r="L32" i="12" s="1"/>
  <c r="H18" i="8"/>
  <c r="J18" i="8"/>
  <c r="K18" i="8" s="1"/>
  <c r="N17" i="8"/>
  <c r="P17" i="8"/>
  <c r="Q17" i="8" s="1"/>
  <c r="AO13" i="16"/>
  <c r="AP13" i="16" s="1"/>
  <c r="AM13" i="16"/>
  <c r="AU11" i="8"/>
  <c r="U16" i="16"/>
  <c r="W16" i="16"/>
  <c r="X16" i="16" s="1"/>
  <c r="T16" i="8"/>
  <c r="V16" i="8"/>
  <c r="W16" i="8" s="1"/>
  <c r="AR12" i="8"/>
  <c r="AT12" i="8"/>
  <c r="AU12" i="8" s="1"/>
  <c r="BF12" i="8"/>
  <c r="BG12" i="8" s="1"/>
  <c r="BD12" i="8"/>
  <c r="AZ11" i="8"/>
  <c r="BA11" i="8" s="1"/>
  <c r="AX11" i="8"/>
  <c r="AL13" i="8"/>
  <c r="AN13" i="8"/>
  <c r="AO13" i="8" s="1"/>
  <c r="AH14" i="8"/>
  <c r="AI14" i="8" s="1"/>
  <c r="AF14" i="8"/>
  <c r="AG14" i="16"/>
  <c r="AI14" i="16"/>
  <c r="AJ14" i="16" s="1"/>
  <c r="AB15" i="8"/>
  <c r="AC15" i="8" s="1"/>
  <c r="Z15" i="8"/>
  <c r="E28" i="17" l="1"/>
  <c r="D28" i="17" s="1"/>
  <c r="C28" i="17" s="1"/>
  <c r="E31" i="12"/>
  <c r="D31" i="12" s="1"/>
  <c r="C31" i="12" s="1"/>
  <c r="K33" i="12"/>
  <c r="L33" i="12" s="1"/>
  <c r="I33" i="12"/>
  <c r="I19" i="16"/>
  <c r="K19" i="16"/>
  <c r="L19" i="16" s="1"/>
  <c r="AR13" i="8"/>
  <c r="AT13" i="8"/>
  <c r="AU13" i="8" s="1"/>
  <c r="AL14" i="8"/>
  <c r="AN14" i="8"/>
  <c r="AO14" i="8" s="1"/>
  <c r="Z16" i="8"/>
  <c r="AB16" i="8"/>
  <c r="AC16" i="8" s="1"/>
  <c r="AZ12" i="8"/>
  <c r="BA12" i="8" s="1"/>
  <c r="AX12" i="8"/>
  <c r="P18" i="8"/>
  <c r="Q18" i="8" s="1"/>
  <c r="N18" i="8"/>
  <c r="AA16" i="16"/>
  <c r="AC16" i="16"/>
  <c r="AD16" i="16" s="1"/>
  <c r="E30" i="11"/>
  <c r="D29" i="11"/>
  <c r="C29" i="11" s="1"/>
  <c r="E12" i="11"/>
  <c r="W17" i="16"/>
  <c r="X17" i="16" s="1"/>
  <c r="U17" i="16"/>
  <c r="AF15" i="8"/>
  <c r="AH15" i="8"/>
  <c r="AI15" i="8" s="1"/>
  <c r="AM14" i="16"/>
  <c r="AO14" i="16"/>
  <c r="AP14" i="16" s="1"/>
  <c r="J19" i="8"/>
  <c r="K19" i="8" s="1"/>
  <c r="H19" i="8"/>
  <c r="T17" i="8"/>
  <c r="V17" i="8"/>
  <c r="W17" i="8" s="1"/>
  <c r="BD13" i="8"/>
  <c r="BF13" i="8"/>
  <c r="BG13" i="8" s="1"/>
  <c r="AG15" i="16"/>
  <c r="AI15" i="16"/>
  <c r="AJ15" i="16" s="1"/>
  <c r="Q18" i="16"/>
  <c r="R18" i="16" s="1"/>
  <c r="O18" i="16"/>
  <c r="E32" i="12" l="1"/>
  <c r="D32" i="12" s="1"/>
  <c r="C32" i="12" s="1"/>
  <c r="AZ13" i="8"/>
  <c r="BA13" i="8" s="1"/>
  <c r="AX13" i="8"/>
  <c r="Q19" i="16"/>
  <c r="R19" i="16" s="1"/>
  <c r="O19" i="16"/>
  <c r="I20" i="16"/>
  <c r="K20" i="16"/>
  <c r="L20" i="16" s="1"/>
  <c r="K34" i="12"/>
  <c r="L34" i="12" s="1"/>
  <c r="I34" i="12"/>
  <c r="V18" i="8"/>
  <c r="W18" i="8" s="1"/>
  <c r="T18" i="8"/>
  <c r="AB17" i="8"/>
  <c r="AC17" i="8" s="1"/>
  <c r="Z17" i="8"/>
  <c r="J20" i="8"/>
  <c r="K20" i="8" s="1"/>
  <c r="H20" i="8"/>
  <c r="AA17" i="16"/>
  <c r="AC17" i="16"/>
  <c r="AD17" i="16" s="1"/>
  <c r="AN15" i="8"/>
  <c r="AO15" i="8" s="1"/>
  <c r="AL15" i="8"/>
  <c r="C30" i="11"/>
  <c r="F30" i="11"/>
  <c r="AO15" i="16"/>
  <c r="AP15" i="16" s="1"/>
  <c r="AM15" i="16"/>
  <c r="BD14" i="8"/>
  <c r="BF14" i="8"/>
  <c r="BG14" i="8" s="1"/>
  <c r="AF16" i="8"/>
  <c r="AH16" i="8"/>
  <c r="AI16" i="8" s="1"/>
  <c r="P19" i="8"/>
  <c r="Q19" i="8" s="1"/>
  <c r="N19" i="8"/>
  <c r="E29" i="17"/>
  <c r="D29" i="17" s="1"/>
  <c r="C29" i="17" s="1"/>
  <c r="AG16" i="16"/>
  <c r="AI16" i="16"/>
  <c r="AJ16" i="16" s="1"/>
  <c r="W18" i="16"/>
  <c r="X18" i="16" s="1"/>
  <c r="U18" i="16"/>
  <c r="AR14" i="8"/>
  <c r="AT14" i="8"/>
  <c r="AU14" i="8" s="1"/>
  <c r="E30" i="17" l="1"/>
  <c r="D30" i="17" s="1"/>
  <c r="C30" i="17" s="1"/>
  <c r="H21" i="8"/>
  <c r="J21" i="8"/>
  <c r="K21" i="8" s="1"/>
  <c r="I21" i="16"/>
  <c r="K21" i="16"/>
  <c r="L21" i="16" s="1"/>
  <c r="Z18" i="8"/>
  <c r="AB18" i="8"/>
  <c r="AC18" i="8" s="1"/>
  <c r="Q20" i="16"/>
  <c r="R20" i="16" s="1"/>
  <c r="O20" i="16"/>
  <c r="AR15" i="8"/>
  <c r="AT15" i="8"/>
  <c r="AU15" i="8" s="1"/>
  <c r="U19" i="16"/>
  <c r="W19" i="16"/>
  <c r="X19" i="16" s="1"/>
  <c r="AL16" i="8"/>
  <c r="AN16" i="8"/>
  <c r="AO16" i="8" s="1"/>
  <c r="T19" i="8"/>
  <c r="V19" i="8"/>
  <c r="W19" i="8" s="1"/>
  <c r="AX14" i="8"/>
  <c r="AZ14" i="8"/>
  <c r="BA14" i="8" s="1"/>
  <c r="P20" i="8"/>
  <c r="Q20" i="8" s="1"/>
  <c r="N20" i="8"/>
  <c r="AH17" i="8"/>
  <c r="AI17" i="8" s="1"/>
  <c r="AF17" i="8"/>
  <c r="AM16" i="16"/>
  <c r="AO16" i="16"/>
  <c r="AP16" i="16" s="1"/>
  <c r="I35" i="12"/>
  <c r="K35" i="12"/>
  <c r="L35" i="12" s="1"/>
  <c r="E33" i="12"/>
  <c r="D33" i="12" s="1"/>
  <c r="C33" i="12" s="1"/>
  <c r="AG17" i="16"/>
  <c r="AI17" i="16"/>
  <c r="AJ17" i="16" s="1"/>
  <c r="BD15" i="8"/>
  <c r="BF15" i="8"/>
  <c r="BG15" i="8" s="1"/>
  <c r="AA18" i="16"/>
  <c r="AC18" i="16"/>
  <c r="AD18" i="16" s="1"/>
  <c r="E34" i="12" l="1"/>
  <c r="D34" i="12" s="1"/>
  <c r="C34" i="12" s="1"/>
  <c r="AG18" i="16"/>
  <c r="AI18" i="16"/>
  <c r="AJ18" i="16" s="1"/>
  <c r="Z19" i="8"/>
  <c r="AB19" i="8"/>
  <c r="AC19" i="8" s="1"/>
  <c r="K22" i="16"/>
  <c r="L22" i="16" s="1"/>
  <c r="I22" i="16"/>
  <c r="AL17" i="8"/>
  <c r="AN17" i="8"/>
  <c r="AO17" i="8" s="1"/>
  <c r="AF18" i="8"/>
  <c r="AH18" i="8"/>
  <c r="AI18" i="8" s="1"/>
  <c r="I36" i="12"/>
  <c r="K36" i="12"/>
  <c r="L36" i="12" s="1"/>
  <c r="AX15" i="8"/>
  <c r="AZ15" i="8"/>
  <c r="BA15" i="8" s="1"/>
  <c r="AT16" i="8"/>
  <c r="AU16" i="8" s="1"/>
  <c r="AR16" i="8"/>
  <c r="H22" i="8"/>
  <c r="J22" i="8"/>
  <c r="K22" i="8" s="1"/>
  <c r="O21" i="16"/>
  <c r="Q21" i="16"/>
  <c r="R21" i="16" s="1"/>
  <c r="E31" i="17"/>
  <c r="D31" i="17" s="1"/>
  <c r="C31" i="17" s="1"/>
  <c r="N21" i="8"/>
  <c r="P21" i="8"/>
  <c r="Q21" i="8" s="1"/>
  <c r="W20" i="16"/>
  <c r="X20" i="16" s="1"/>
  <c r="U20" i="16"/>
  <c r="AA19" i="16"/>
  <c r="AC19" i="16"/>
  <c r="AD19" i="16" s="1"/>
  <c r="BD16" i="8"/>
  <c r="BF16" i="8"/>
  <c r="BG16" i="8" s="1"/>
  <c r="AO17" i="16"/>
  <c r="AP17" i="16" s="1"/>
  <c r="AM17" i="16"/>
  <c r="V20" i="8"/>
  <c r="W20" i="8" s="1"/>
  <c r="T20" i="8"/>
  <c r="E35" i="12" l="1"/>
  <c r="D35" i="12" s="1"/>
  <c r="C35" i="12" s="1"/>
  <c r="I23" i="16"/>
  <c r="K23" i="16"/>
  <c r="L23" i="16" s="1"/>
  <c r="E32" i="17"/>
  <c r="D32" i="17" s="1"/>
  <c r="C32" i="17" s="1"/>
  <c r="I37" i="12"/>
  <c r="K37" i="12"/>
  <c r="L37" i="12" s="1"/>
  <c r="AB20" i="8"/>
  <c r="AC20" i="8" s="1"/>
  <c r="Z20" i="8"/>
  <c r="AZ16" i="8"/>
  <c r="BA16" i="8" s="1"/>
  <c r="AX16" i="8"/>
  <c r="U21" i="16"/>
  <c r="W21" i="16"/>
  <c r="X21" i="16" s="1"/>
  <c r="T21" i="8"/>
  <c r="V21" i="8"/>
  <c r="W21" i="8" s="1"/>
  <c r="H23" i="8"/>
  <c r="J23" i="8"/>
  <c r="K23" i="8" s="1"/>
  <c r="AF19" i="8"/>
  <c r="AH19" i="8"/>
  <c r="AI19" i="8" s="1"/>
  <c r="AI19" i="16"/>
  <c r="AJ19" i="16" s="1"/>
  <c r="AG19" i="16"/>
  <c r="AA20" i="16"/>
  <c r="AC20" i="16"/>
  <c r="AD20" i="16" s="1"/>
  <c r="AR17" i="8"/>
  <c r="AT17" i="8"/>
  <c r="AU17" i="8" s="1"/>
  <c r="BF17" i="8"/>
  <c r="BG17" i="8" s="1"/>
  <c r="BD17" i="8"/>
  <c r="Q22" i="16"/>
  <c r="R22" i="16" s="1"/>
  <c r="O22" i="16"/>
  <c r="AM18" i="16"/>
  <c r="AO18" i="16"/>
  <c r="AP18" i="16" s="1"/>
  <c r="P22" i="8"/>
  <c r="Q22" i="8" s="1"/>
  <c r="N22" i="8"/>
  <c r="AL18" i="8"/>
  <c r="AN18" i="8"/>
  <c r="AO18" i="8" s="1"/>
  <c r="E33" i="17" l="1"/>
  <c r="D33" i="17" s="1"/>
  <c r="C33" i="17" s="1"/>
  <c r="E36" i="12"/>
  <c r="D36" i="12" s="1"/>
  <c r="C36" i="12" s="1"/>
  <c r="AM19" i="16"/>
  <c r="AO19" i="16"/>
  <c r="AP19" i="16" s="1"/>
  <c r="AG20" i="16"/>
  <c r="AI20" i="16"/>
  <c r="AJ20" i="16" s="1"/>
  <c r="BD18" i="8"/>
  <c r="BF18" i="8"/>
  <c r="BG18" i="8" s="1"/>
  <c r="AX17" i="8"/>
  <c r="AZ17" i="8"/>
  <c r="BA17" i="8" s="1"/>
  <c r="I38" i="12"/>
  <c r="K38" i="12"/>
  <c r="L38" i="12" s="1"/>
  <c r="O23" i="16"/>
  <c r="Q23" i="16"/>
  <c r="R23" i="16" s="1"/>
  <c r="U22" i="16"/>
  <c r="W22" i="16"/>
  <c r="X22" i="16" s="1"/>
  <c r="AF20" i="8"/>
  <c r="AH20" i="8"/>
  <c r="AI20" i="8" s="1"/>
  <c r="I24" i="16"/>
  <c r="K24" i="16"/>
  <c r="L24" i="16" s="1"/>
  <c r="T22" i="8"/>
  <c r="V22" i="8"/>
  <c r="W22" i="8" s="1"/>
  <c r="N23" i="8"/>
  <c r="P23" i="8"/>
  <c r="Q23" i="8" s="1"/>
  <c r="Z21" i="8"/>
  <c r="AB21" i="8"/>
  <c r="AC21" i="8" s="1"/>
  <c r="AC21" i="16"/>
  <c r="AD21" i="16" s="1"/>
  <c r="AA21" i="16"/>
  <c r="AN19" i="8"/>
  <c r="AO19" i="8" s="1"/>
  <c r="AL19" i="8"/>
  <c r="AT18" i="8"/>
  <c r="AU18" i="8" s="1"/>
  <c r="AR18" i="8"/>
  <c r="J24" i="8"/>
  <c r="K24" i="8" s="1"/>
  <c r="H24" i="8"/>
  <c r="O24" i="16" l="1"/>
  <c r="Q24" i="16"/>
  <c r="R24" i="16" s="1"/>
  <c r="AA22" i="16"/>
  <c r="AC22" i="16"/>
  <c r="AD22" i="16" s="1"/>
  <c r="I25" i="16"/>
  <c r="K25" i="16"/>
  <c r="L25" i="16" s="1"/>
  <c r="AM20" i="16"/>
  <c r="AO20" i="16"/>
  <c r="AP20" i="16" s="1"/>
  <c r="E37" i="12"/>
  <c r="D37" i="12" s="1"/>
  <c r="C37" i="12" s="1"/>
  <c r="AL20" i="8"/>
  <c r="AN20" i="8"/>
  <c r="AO20" i="8" s="1"/>
  <c r="Z22" i="8"/>
  <c r="AB22" i="8"/>
  <c r="AC22" i="8" s="1"/>
  <c r="AF21" i="8"/>
  <c r="AH21" i="8"/>
  <c r="AI21" i="8" s="1"/>
  <c r="AX18" i="8"/>
  <c r="AZ18" i="8"/>
  <c r="BA18" i="8" s="1"/>
  <c r="T23" i="8"/>
  <c r="V23" i="8"/>
  <c r="W23" i="8" s="1"/>
  <c r="H25" i="8"/>
  <c r="J25" i="8"/>
  <c r="K25" i="8" s="1"/>
  <c r="AR19" i="8"/>
  <c r="AT19" i="8"/>
  <c r="AU19" i="8" s="1"/>
  <c r="E34" i="17"/>
  <c r="D34" i="17" s="1"/>
  <c r="C34" i="17" s="1"/>
  <c r="AG21" i="16"/>
  <c r="AI21" i="16"/>
  <c r="AJ21" i="16" s="1"/>
  <c r="K39" i="12"/>
  <c r="L39" i="12" s="1"/>
  <c r="I39" i="12"/>
  <c r="N24" i="8"/>
  <c r="P24" i="8"/>
  <c r="Q24" i="8" s="1"/>
  <c r="U23" i="16"/>
  <c r="W23" i="16"/>
  <c r="X23" i="16" s="1"/>
  <c r="BF19" i="8"/>
  <c r="BG19" i="8" s="1"/>
  <c r="BD19" i="8"/>
  <c r="E35" i="17" l="1"/>
  <c r="D35" i="17" s="1"/>
  <c r="C35" i="17" s="1"/>
  <c r="E38" i="12"/>
  <c r="D38" i="12" s="1"/>
  <c r="C38" i="12" s="1"/>
  <c r="AF22" i="8"/>
  <c r="AH22" i="8"/>
  <c r="AI22" i="8" s="1"/>
  <c r="AR20" i="8"/>
  <c r="AT20" i="8"/>
  <c r="AU20" i="8" s="1"/>
  <c r="H26" i="8"/>
  <c r="J26" i="8"/>
  <c r="K26" i="8" s="1"/>
  <c r="Z23" i="8"/>
  <c r="AB23" i="8"/>
  <c r="AC23" i="8" s="1"/>
  <c r="I26" i="16"/>
  <c r="K26" i="16"/>
  <c r="L26" i="16" s="1"/>
  <c r="N25" i="8"/>
  <c r="P25" i="8"/>
  <c r="Q25" i="8" s="1"/>
  <c r="I40" i="12"/>
  <c r="K40" i="12"/>
  <c r="L40" i="12" s="1"/>
  <c r="BD20" i="8"/>
  <c r="BF20" i="8"/>
  <c r="BG20" i="8" s="1"/>
  <c r="AG22" i="16"/>
  <c r="AI22" i="16"/>
  <c r="AJ22" i="16" s="1"/>
  <c r="V24" i="8"/>
  <c r="W24" i="8" s="1"/>
  <c r="T24" i="8"/>
  <c r="AL21" i="8"/>
  <c r="AN21" i="8"/>
  <c r="AO21" i="8" s="1"/>
  <c r="AA23" i="16"/>
  <c r="AC23" i="16"/>
  <c r="AD23" i="16" s="1"/>
  <c r="AM21" i="16"/>
  <c r="AO21" i="16"/>
  <c r="AP21" i="16" s="1"/>
  <c r="W24" i="16"/>
  <c r="X24" i="16" s="1"/>
  <c r="U24" i="16"/>
  <c r="AX19" i="8"/>
  <c r="AZ19" i="8"/>
  <c r="BA19" i="8" s="1"/>
  <c r="O25" i="16"/>
  <c r="Q25" i="16"/>
  <c r="R25" i="16" s="1"/>
  <c r="E39" i="12" l="1"/>
  <c r="D39" i="12" s="1"/>
  <c r="C39" i="12" s="1"/>
  <c r="E36" i="17"/>
  <c r="D36" i="17" s="1"/>
  <c r="C36" i="17" s="1"/>
  <c r="V25" i="8"/>
  <c r="W25" i="8" s="1"/>
  <c r="T25" i="8"/>
  <c r="AT21" i="8"/>
  <c r="AU21" i="8" s="1"/>
  <c r="AR21" i="8"/>
  <c r="AG23" i="16"/>
  <c r="AI23" i="16"/>
  <c r="AJ23" i="16" s="1"/>
  <c r="I27" i="16"/>
  <c r="K27" i="16"/>
  <c r="AF23" i="8"/>
  <c r="AH23" i="8"/>
  <c r="AI23" i="8" s="1"/>
  <c r="P26" i="8"/>
  <c r="Q26" i="8" s="1"/>
  <c r="N26" i="8"/>
  <c r="AO22" i="16"/>
  <c r="AP22" i="16" s="1"/>
  <c r="AM22" i="16"/>
  <c r="AC24" i="16"/>
  <c r="AD24" i="16" s="1"/>
  <c r="AA24" i="16"/>
  <c r="BF21" i="8"/>
  <c r="BG21" i="8" s="1"/>
  <c r="BD21" i="8"/>
  <c r="Z24" i="8"/>
  <c r="AB24" i="8"/>
  <c r="AC24" i="8" s="1"/>
  <c r="W25" i="16"/>
  <c r="X25" i="16" s="1"/>
  <c r="U25" i="16"/>
  <c r="Q26" i="16"/>
  <c r="R26" i="16" s="1"/>
  <c r="O26" i="16"/>
  <c r="AZ20" i="8"/>
  <c r="BA20" i="8" s="1"/>
  <c r="AX20" i="8"/>
  <c r="AN22" i="8"/>
  <c r="AO22" i="8" s="1"/>
  <c r="AL22" i="8"/>
  <c r="I41" i="12"/>
  <c r="K41" i="12"/>
  <c r="L41" i="12" s="1"/>
  <c r="J27" i="8"/>
  <c r="H27" i="8"/>
  <c r="E37" i="17" l="1"/>
  <c r="D37" i="17" s="1"/>
  <c r="C37" i="17" s="1"/>
  <c r="E40" i="12"/>
  <c r="D40" i="12" s="1"/>
  <c r="C40" i="12" s="1"/>
  <c r="P27" i="8"/>
  <c r="Q27" i="8" s="1"/>
  <c r="N27" i="8"/>
  <c r="AT22" i="8"/>
  <c r="AU22" i="8" s="1"/>
  <c r="AR22" i="8"/>
  <c r="V26" i="8"/>
  <c r="W26" i="8" s="1"/>
  <c r="T26" i="8"/>
  <c r="Z25" i="8"/>
  <c r="AB25" i="8"/>
  <c r="AC25" i="8" s="1"/>
  <c r="AF24" i="8"/>
  <c r="AH24" i="8"/>
  <c r="AI24" i="8" s="1"/>
  <c r="AL23" i="8"/>
  <c r="AN23" i="8"/>
  <c r="AO23" i="8" s="1"/>
  <c r="O27" i="16"/>
  <c r="Q27" i="16"/>
  <c r="R27" i="16" s="1"/>
  <c r="AA25" i="16"/>
  <c r="AC25" i="16"/>
  <c r="AD25" i="16" s="1"/>
  <c r="L27" i="16"/>
  <c r="K1" i="16"/>
  <c r="L1" i="16"/>
  <c r="AZ21" i="8"/>
  <c r="BA21" i="8" s="1"/>
  <c r="AX21" i="8"/>
  <c r="K27" i="8"/>
  <c r="J1" i="8"/>
  <c r="W26" i="16"/>
  <c r="X26" i="16" s="1"/>
  <c r="U26" i="16"/>
  <c r="AO23" i="16"/>
  <c r="AP23" i="16" s="1"/>
  <c r="AM23" i="16"/>
  <c r="BD22" i="8"/>
  <c r="BF22" i="8"/>
  <c r="BG22" i="8" s="1"/>
  <c r="K42" i="12"/>
  <c r="L42" i="12" s="1"/>
  <c r="I42" i="12"/>
  <c r="AI24" i="16"/>
  <c r="AJ24" i="16" s="1"/>
  <c r="AG24" i="16"/>
  <c r="E41" i="12" l="1"/>
  <c r="D41" i="12" s="1"/>
  <c r="C41" i="12" s="1"/>
  <c r="E38" i="17"/>
  <c r="D38" i="17" s="1"/>
  <c r="C38" i="17" s="1"/>
  <c r="BF23" i="8"/>
  <c r="BG23" i="8" s="1"/>
  <c r="BD23" i="8"/>
  <c r="AO24" i="16"/>
  <c r="AP24" i="16" s="1"/>
  <c r="AM24" i="16"/>
  <c r="AN24" i="8"/>
  <c r="AO24" i="8" s="1"/>
  <c r="AL24" i="8"/>
  <c r="AT23" i="8"/>
  <c r="AU23" i="8" s="1"/>
  <c r="AR23" i="8"/>
  <c r="P28" i="8"/>
  <c r="Q28" i="8" s="1"/>
  <c r="N28" i="8"/>
  <c r="AG25" i="16"/>
  <c r="AI25" i="16"/>
  <c r="AJ25" i="16" s="1"/>
  <c r="AB26" i="8"/>
  <c r="AC26" i="8" s="1"/>
  <c r="Z26" i="8"/>
  <c r="AH25" i="8"/>
  <c r="AI25" i="8" s="1"/>
  <c r="AF25" i="8"/>
  <c r="V27" i="8"/>
  <c r="W27" i="8" s="1"/>
  <c r="T27" i="8"/>
  <c r="U27" i="16"/>
  <c r="W27" i="16"/>
  <c r="X27" i="16" s="1"/>
  <c r="I43" i="12"/>
  <c r="K43" i="12"/>
  <c r="L43" i="12" s="1"/>
  <c r="AC26" i="16"/>
  <c r="AD26" i="16" s="1"/>
  <c r="AA26" i="16"/>
  <c r="AX22" i="8"/>
  <c r="AZ22" i="8"/>
  <c r="BA22" i="8" s="1"/>
  <c r="Q28" i="16"/>
  <c r="R28" i="16" s="1"/>
  <c r="O28" i="16"/>
  <c r="E39" i="17" l="1"/>
  <c r="D39" i="17" s="1"/>
  <c r="C39" i="17" s="1"/>
  <c r="E42" i="12"/>
  <c r="D42" i="12" s="1"/>
  <c r="C42" i="12" s="1"/>
  <c r="Q29" i="16"/>
  <c r="R29" i="16" s="1"/>
  <c r="O29" i="16"/>
  <c r="AO25" i="16"/>
  <c r="AP25" i="16" s="1"/>
  <c r="AM25" i="16"/>
  <c r="BF24" i="8"/>
  <c r="BG24" i="8" s="1"/>
  <c r="BD24" i="8"/>
  <c r="AZ23" i="8"/>
  <c r="BA23" i="8" s="1"/>
  <c r="AX23" i="8"/>
  <c r="AH26" i="8"/>
  <c r="AI26" i="8" s="1"/>
  <c r="AF26" i="8"/>
  <c r="AI26" i="16"/>
  <c r="AJ26" i="16" s="1"/>
  <c r="AG26" i="16"/>
  <c r="W28" i="16"/>
  <c r="X28" i="16" s="1"/>
  <c r="U28" i="16"/>
  <c r="P29" i="8"/>
  <c r="Q29" i="8" s="1"/>
  <c r="N29" i="8"/>
  <c r="AB27" i="8"/>
  <c r="AC27" i="8" s="1"/>
  <c r="Z27" i="8"/>
  <c r="AN25" i="8"/>
  <c r="AO25" i="8" s="1"/>
  <c r="AL25" i="8"/>
  <c r="T28" i="8"/>
  <c r="V28" i="8"/>
  <c r="W28" i="8" s="1"/>
  <c r="AC27" i="16"/>
  <c r="AD27" i="16" s="1"/>
  <c r="AA27" i="16"/>
  <c r="AT24" i="8"/>
  <c r="AU24" i="8" s="1"/>
  <c r="AR24" i="8"/>
  <c r="I44" i="12"/>
  <c r="K44" i="12"/>
  <c r="L44" i="12" s="1"/>
  <c r="E43" i="12" l="1"/>
  <c r="D43" i="12" s="1"/>
  <c r="C43" i="12" s="1"/>
  <c r="E40" i="17"/>
  <c r="I9" i="17"/>
  <c r="F40" i="17"/>
  <c r="AL26" i="8"/>
  <c r="AN26" i="8"/>
  <c r="AO26" i="8" s="1"/>
  <c r="AM26" i="16"/>
  <c r="AO26" i="16"/>
  <c r="AP26" i="16" s="1"/>
  <c r="AF27" i="8"/>
  <c r="AH27" i="8"/>
  <c r="AI27" i="8" s="1"/>
  <c r="O30" i="16"/>
  <c r="Q30" i="16"/>
  <c r="R30" i="16" s="1"/>
  <c r="I45" i="12"/>
  <c r="K45" i="12"/>
  <c r="L45" i="12" s="1"/>
  <c r="AT25" i="8"/>
  <c r="AU25" i="8" s="1"/>
  <c r="AR25" i="8"/>
  <c r="AX24" i="8"/>
  <c r="AZ24" i="8"/>
  <c r="BA24" i="8" s="1"/>
  <c r="AG27" i="16"/>
  <c r="AI27" i="16"/>
  <c r="AJ27" i="16" s="1"/>
  <c r="AB28" i="8"/>
  <c r="AC28" i="8" s="1"/>
  <c r="Z28" i="8"/>
  <c r="N30" i="8"/>
  <c r="P30" i="8"/>
  <c r="Q30" i="8" s="1"/>
  <c r="U29" i="16"/>
  <c r="W29" i="16"/>
  <c r="X29" i="16" s="1"/>
  <c r="BF25" i="8"/>
  <c r="BG25" i="8" s="1"/>
  <c r="BD25" i="8"/>
  <c r="AA28" i="16"/>
  <c r="AC28" i="16"/>
  <c r="AD28" i="16" s="1"/>
  <c r="V29" i="8"/>
  <c r="W29" i="8" s="1"/>
  <c r="T29" i="8"/>
  <c r="AL27" i="8" l="1"/>
  <c r="AN27" i="8"/>
  <c r="AO27" i="8" s="1"/>
  <c r="F41" i="17"/>
  <c r="D40" i="17"/>
  <c r="C40" i="17" s="1"/>
  <c r="O31" i="16"/>
  <c r="Q31" i="16"/>
  <c r="R31" i="16" s="1"/>
  <c r="AG28" i="16"/>
  <c r="AI28" i="16"/>
  <c r="AJ28" i="16" s="1"/>
  <c r="U30" i="16"/>
  <c r="W30" i="16"/>
  <c r="X30" i="16" s="1"/>
  <c r="AZ25" i="8"/>
  <c r="BA25" i="8" s="1"/>
  <c r="AX25" i="8"/>
  <c r="AF28" i="8"/>
  <c r="AH28" i="8"/>
  <c r="AI28" i="8" s="1"/>
  <c r="K46" i="12"/>
  <c r="L46" i="12" s="1"/>
  <c r="I46" i="12"/>
  <c r="V30" i="8"/>
  <c r="W30" i="8" s="1"/>
  <c r="T30" i="8"/>
  <c r="AT26" i="8"/>
  <c r="AU26" i="8" s="1"/>
  <c r="AR26" i="8"/>
  <c r="E44" i="12"/>
  <c r="D44" i="12" s="1"/>
  <c r="C44" i="12" s="1"/>
  <c r="Z29" i="8"/>
  <c r="AB29" i="8"/>
  <c r="AC29" i="8" s="1"/>
  <c r="AA29" i="16"/>
  <c r="AC29" i="16"/>
  <c r="AD29" i="16" s="1"/>
  <c r="BF26" i="8"/>
  <c r="BG26" i="8" s="1"/>
  <c r="BD26" i="8"/>
  <c r="P31" i="8"/>
  <c r="Q31" i="8" s="1"/>
  <c r="N31" i="8"/>
  <c r="AM27" i="16"/>
  <c r="AO27" i="16"/>
  <c r="AP27" i="16" s="1"/>
  <c r="E45" i="12" l="1"/>
  <c r="D45" i="12" s="1"/>
  <c r="C45" i="12" s="1"/>
  <c r="O32" i="16"/>
  <c r="Q32" i="16"/>
  <c r="R32" i="16" s="1"/>
  <c r="AB30" i="8"/>
  <c r="AC30" i="8" s="1"/>
  <c r="Z30" i="8"/>
  <c r="BD27" i="8"/>
  <c r="BF27" i="8"/>
  <c r="BG27" i="8" s="1"/>
  <c r="E41" i="17"/>
  <c r="D41" i="17" s="1"/>
  <c r="C41" i="17" s="1"/>
  <c r="AM28" i="16"/>
  <c r="AO28" i="16"/>
  <c r="AP28" i="16" s="1"/>
  <c r="P32" i="8"/>
  <c r="Q32" i="8" s="1"/>
  <c r="N32" i="8"/>
  <c r="AT27" i="8"/>
  <c r="AU27" i="8" s="1"/>
  <c r="AR27" i="8"/>
  <c r="F42" i="17"/>
  <c r="AG29" i="16"/>
  <c r="AI29" i="16"/>
  <c r="AJ29" i="16" s="1"/>
  <c r="AZ26" i="8"/>
  <c r="BA26" i="8" s="1"/>
  <c r="AX26" i="8"/>
  <c r="K47" i="12"/>
  <c r="L47" i="12" s="1"/>
  <c r="I47" i="12"/>
  <c r="AH29" i="8"/>
  <c r="AI29" i="8" s="1"/>
  <c r="AF29" i="8"/>
  <c r="V31" i="8"/>
  <c r="W31" i="8" s="1"/>
  <c r="T31" i="8"/>
  <c r="AC30" i="16"/>
  <c r="AD30" i="16" s="1"/>
  <c r="AA30" i="16"/>
  <c r="W31" i="16"/>
  <c r="X31" i="16" s="1"/>
  <c r="U31" i="16"/>
  <c r="AL28" i="8"/>
  <c r="AN28" i="8"/>
  <c r="AO28" i="8" s="1"/>
  <c r="E42" i="17" l="1"/>
  <c r="D42" i="17" s="1"/>
  <c r="C42" i="17" s="1"/>
  <c r="E46" i="12"/>
  <c r="D46" i="12" s="1"/>
  <c r="C46" i="12" s="1"/>
  <c r="K48" i="12"/>
  <c r="L48" i="12" s="1"/>
  <c r="I48" i="12"/>
  <c r="BF28" i="8"/>
  <c r="BG28" i="8" s="1"/>
  <c r="BD28" i="8"/>
  <c r="P33" i="8"/>
  <c r="Q33" i="8" s="1"/>
  <c r="N33" i="8"/>
  <c r="AB31" i="8"/>
  <c r="AC31" i="8" s="1"/>
  <c r="Z31" i="8"/>
  <c r="V32" i="8"/>
  <c r="W32" i="8" s="1"/>
  <c r="T32" i="8"/>
  <c r="W32" i="16"/>
  <c r="X32" i="16" s="1"/>
  <c r="U32" i="16"/>
  <c r="AR28" i="8"/>
  <c r="AT28" i="8"/>
  <c r="AU28" i="8" s="1"/>
  <c r="AX27" i="8"/>
  <c r="AZ27" i="8"/>
  <c r="BA27" i="8" s="1"/>
  <c r="AG30" i="16"/>
  <c r="AI30" i="16"/>
  <c r="AJ30" i="16" s="1"/>
  <c r="AO29" i="16"/>
  <c r="AP29" i="16" s="1"/>
  <c r="AM29" i="16"/>
  <c r="O33" i="16"/>
  <c r="Q33" i="16"/>
  <c r="R33" i="16" s="1"/>
  <c r="AC31" i="16"/>
  <c r="AD31" i="16" s="1"/>
  <c r="AA31" i="16"/>
  <c r="AF30" i="8"/>
  <c r="AH30" i="8"/>
  <c r="AI30" i="8" s="1"/>
  <c r="AN29" i="8"/>
  <c r="AO29" i="8" s="1"/>
  <c r="AL29" i="8"/>
  <c r="F43" i="17"/>
  <c r="E43" i="17" l="1"/>
  <c r="D43" i="17" s="1"/>
  <c r="C43" i="17" s="1"/>
  <c r="E47" i="12"/>
  <c r="D47" i="12" s="1"/>
  <c r="C47" i="12" s="1"/>
  <c r="K49" i="12"/>
  <c r="L49" i="12" s="1"/>
  <c r="I49" i="12"/>
  <c r="AO30" i="16"/>
  <c r="AP30" i="16" s="1"/>
  <c r="AM30" i="16"/>
  <c r="W33" i="16"/>
  <c r="X33" i="16" s="1"/>
  <c r="U33" i="16"/>
  <c r="V33" i="8"/>
  <c r="W33" i="8" s="1"/>
  <c r="T33" i="8"/>
  <c r="AB32" i="8"/>
  <c r="AC32" i="8" s="1"/>
  <c r="Z32" i="8"/>
  <c r="BD29" i="8"/>
  <c r="BF29" i="8"/>
  <c r="BG29" i="8" s="1"/>
  <c r="AI31" i="16"/>
  <c r="AJ31" i="16" s="1"/>
  <c r="AG31" i="16"/>
  <c r="AX28" i="8"/>
  <c r="AZ28" i="8"/>
  <c r="BA28" i="8" s="1"/>
  <c r="P34" i="8"/>
  <c r="Q34" i="8" s="1"/>
  <c r="N34" i="8"/>
  <c r="AL30" i="8"/>
  <c r="AN30" i="8"/>
  <c r="AO30" i="8" s="1"/>
  <c r="AH31" i="8"/>
  <c r="AI31" i="8" s="1"/>
  <c r="AF31" i="8"/>
  <c r="AC32" i="16"/>
  <c r="AD32" i="16" s="1"/>
  <c r="AA32" i="16"/>
  <c r="F44" i="17"/>
  <c r="Q34" i="16"/>
  <c r="R34" i="16" s="1"/>
  <c r="O34" i="16"/>
  <c r="AT29" i="8"/>
  <c r="AU29" i="8" s="1"/>
  <c r="AR29" i="8"/>
  <c r="E44" i="17" l="1"/>
  <c r="D44" i="17" s="1"/>
  <c r="C44" i="17" s="1"/>
  <c r="AB33" i="8"/>
  <c r="AC33" i="8" s="1"/>
  <c r="Z33" i="8"/>
  <c r="K50" i="12"/>
  <c r="L50" i="12" s="1"/>
  <c r="I50" i="12"/>
  <c r="Q35" i="16"/>
  <c r="R35" i="16" s="1"/>
  <c r="O35" i="16"/>
  <c r="BD30" i="8"/>
  <c r="BF30" i="8"/>
  <c r="BG30" i="8" s="1"/>
  <c r="T34" i="8"/>
  <c r="V34" i="8"/>
  <c r="W34" i="8" s="1"/>
  <c r="E48" i="12"/>
  <c r="D48" i="12" s="1"/>
  <c r="C48" i="12" s="1"/>
  <c r="AC33" i="16"/>
  <c r="AD33" i="16" s="1"/>
  <c r="AA33" i="16"/>
  <c r="AX29" i="8"/>
  <c r="AZ29" i="8"/>
  <c r="BA29" i="8" s="1"/>
  <c r="AM31" i="16"/>
  <c r="AO31" i="16"/>
  <c r="AP31" i="16" s="1"/>
  <c r="F45" i="17"/>
  <c r="N35" i="8"/>
  <c r="P35" i="8"/>
  <c r="Q35" i="8" s="1"/>
  <c r="AT30" i="8"/>
  <c r="AU30" i="8" s="1"/>
  <c r="AR30" i="8"/>
  <c r="AH32" i="8"/>
  <c r="AI32" i="8" s="1"/>
  <c r="AF32" i="8"/>
  <c r="AG32" i="16"/>
  <c r="AI32" i="16"/>
  <c r="AJ32" i="16" s="1"/>
  <c r="U34" i="16"/>
  <c r="W34" i="16"/>
  <c r="X34" i="16" s="1"/>
  <c r="AN31" i="8"/>
  <c r="AO31" i="8" s="1"/>
  <c r="AL31" i="8"/>
  <c r="E45" i="17" l="1"/>
  <c r="D45" i="17" s="1"/>
  <c r="C45" i="17" s="1"/>
  <c r="N36" i="8"/>
  <c r="P36" i="8"/>
  <c r="Q36" i="8" s="1"/>
  <c r="K51" i="12"/>
  <c r="L51" i="12" s="1"/>
  <c r="I51" i="12"/>
  <c r="O36" i="16"/>
  <c r="Q36" i="16"/>
  <c r="R36" i="16" s="1"/>
  <c r="E49" i="12"/>
  <c r="D49" i="12" s="1"/>
  <c r="C49" i="12" s="1"/>
  <c r="AB34" i="8"/>
  <c r="AC34" i="8" s="1"/>
  <c r="Z34" i="8"/>
  <c r="AI33" i="16"/>
  <c r="AJ33" i="16" s="1"/>
  <c r="AG33" i="16"/>
  <c r="AF33" i="8"/>
  <c r="AH33" i="8"/>
  <c r="AI33" i="8" s="1"/>
  <c r="AO32" i="16"/>
  <c r="AP32" i="16" s="1"/>
  <c r="AM32" i="16"/>
  <c r="V35" i="8"/>
  <c r="W35" i="8" s="1"/>
  <c r="T35" i="8"/>
  <c r="AA34" i="16"/>
  <c r="AC34" i="16"/>
  <c r="AD34" i="16" s="1"/>
  <c r="W35" i="16"/>
  <c r="X35" i="16" s="1"/>
  <c r="U35" i="16"/>
  <c r="AR31" i="8"/>
  <c r="AT31" i="8"/>
  <c r="AU31" i="8" s="1"/>
  <c r="F46" i="17"/>
  <c r="AL32" i="8"/>
  <c r="AN32" i="8"/>
  <c r="AO32" i="8" s="1"/>
  <c r="AX30" i="8"/>
  <c r="AZ30" i="8"/>
  <c r="BA30" i="8" s="1"/>
  <c r="BF31" i="8"/>
  <c r="BG31" i="8" s="1"/>
  <c r="BD31" i="8"/>
  <c r="E46" i="17" l="1"/>
  <c r="D46" i="17" s="1"/>
  <c r="C46" i="17" s="1"/>
  <c r="Q37" i="16"/>
  <c r="R37" i="16" s="1"/>
  <c r="O37" i="16"/>
  <c r="AI34" i="16"/>
  <c r="AJ34" i="16" s="1"/>
  <c r="AG34" i="16"/>
  <c r="AX31" i="8"/>
  <c r="AZ31" i="8"/>
  <c r="BA31" i="8" s="1"/>
  <c r="V36" i="8"/>
  <c r="W36" i="8" s="1"/>
  <c r="T36" i="8"/>
  <c r="AB35" i="8"/>
  <c r="AC35" i="8" s="1"/>
  <c r="Z35" i="8"/>
  <c r="AN33" i="8"/>
  <c r="AO33" i="8" s="1"/>
  <c r="AL33" i="8"/>
  <c r="N37" i="8"/>
  <c r="P37" i="8"/>
  <c r="Q37" i="8" s="1"/>
  <c r="U36" i="16"/>
  <c r="W36" i="16"/>
  <c r="X36" i="16" s="1"/>
  <c r="AH34" i="8"/>
  <c r="AI34" i="8" s="1"/>
  <c r="AF34" i="8"/>
  <c r="I52" i="12"/>
  <c r="K52" i="12"/>
  <c r="L52" i="12" s="1"/>
  <c r="BF32" i="8"/>
  <c r="BG32" i="8" s="1"/>
  <c r="BD32" i="8"/>
  <c r="AO33" i="16"/>
  <c r="AP33" i="16" s="1"/>
  <c r="AM33" i="16"/>
  <c r="E50" i="12"/>
  <c r="D50" i="12" s="1"/>
  <c r="C50" i="12" s="1"/>
  <c r="AC35" i="16"/>
  <c r="AD35" i="16" s="1"/>
  <c r="AA35" i="16"/>
  <c r="F47" i="17"/>
  <c r="AT32" i="8"/>
  <c r="AU32" i="8" s="1"/>
  <c r="AR32" i="8"/>
  <c r="E47" i="17" l="1"/>
  <c r="D47" i="17" s="1"/>
  <c r="C47" i="17" s="1"/>
  <c r="E51" i="12"/>
  <c r="D51" i="12" s="1"/>
  <c r="C51" i="12" s="1"/>
  <c r="AX32" i="8"/>
  <c r="AZ32" i="8"/>
  <c r="BA32" i="8" s="1"/>
  <c r="AI35" i="16"/>
  <c r="AJ35" i="16" s="1"/>
  <c r="AG35" i="16"/>
  <c r="BF33" i="8"/>
  <c r="BG33" i="8" s="1"/>
  <c r="BD33" i="8"/>
  <c r="AH35" i="8"/>
  <c r="AI35" i="8" s="1"/>
  <c r="AF35" i="8"/>
  <c r="Z36" i="8"/>
  <c r="AB36" i="8"/>
  <c r="AC36" i="8" s="1"/>
  <c r="Q38" i="16"/>
  <c r="R38" i="16" s="1"/>
  <c r="O38" i="16"/>
  <c r="N38" i="8"/>
  <c r="P38" i="8"/>
  <c r="Q38" i="8" s="1"/>
  <c r="AC36" i="16"/>
  <c r="AD36" i="16" s="1"/>
  <c r="AA36" i="16"/>
  <c r="I53" i="12"/>
  <c r="K53" i="12"/>
  <c r="L53" i="12" s="1"/>
  <c r="V37" i="8"/>
  <c r="W37" i="8" s="1"/>
  <c r="T37" i="8"/>
  <c r="F48" i="17"/>
  <c r="AL34" i="8"/>
  <c r="AN34" i="8"/>
  <c r="AO34" i="8" s="1"/>
  <c r="AT33" i="8"/>
  <c r="AU33" i="8" s="1"/>
  <c r="AR33" i="8"/>
  <c r="AO34" i="16"/>
  <c r="AP34" i="16" s="1"/>
  <c r="AM34" i="16"/>
  <c r="W37" i="16"/>
  <c r="X37" i="16" s="1"/>
  <c r="U37" i="16"/>
  <c r="E48" i="17" l="1"/>
  <c r="D48" i="17" s="1"/>
  <c r="C48" i="17" s="1"/>
  <c r="AM35" i="16"/>
  <c r="AO35" i="16"/>
  <c r="AP35" i="16" s="1"/>
  <c r="AI36" i="16"/>
  <c r="AJ36" i="16" s="1"/>
  <c r="AG36" i="16"/>
  <c r="O39" i="16"/>
  <c r="Q39" i="16"/>
  <c r="AZ33" i="8"/>
  <c r="BA33" i="8" s="1"/>
  <c r="AX33" i="8"/>
  <c r="I54" i="12"/>
  <c r="K54" i="12"/>
  <c r="L54" i="12" s="1"/>
  <c r="AA37" i="16"/>
  <c r="AC37" i="16"/>
  <c r="AD37" i="16" s="1"/>
  <c r="AH36" i="8"/>
  <c r="AI36" i="8" s="1"/>
  <c r="AF36" i="8"/>
  <c r="E52" i="12"/>
  <c r="D52" i="12" s="1"/>
  <c r="C52" i="12" s="1"/>
  <c r="V38" i="8"/>
  <c r="W38" i="8" s="1"/>
  <c r="T38" i="8"/>
  <c r="BD34" i="8"/>
  <c r="BF34" i="8"/>
  <c r="BG34" i="8" s="1"/>
  <c r="AT34" i="8"/>
  <c r="AU34" i="8" s="1"/>
  <c r="AR34" i="8"/>
  <c r="AB37" i="8"/>
  <c r="AC37" i="8" s="1"/>
  <c r="Z37" i="8"/>
  <c r="AL35" i="8"/>
  <c r="AN35" i="8"/>
  <c r="AO35" i="8" s="1"/>
  <c r="W38" i="16"/>
  <c r="X38" i="16" s="1"/>
  <c r="U38" i="16"/>
  <c r="F49" i="17"/>
  <c r="P39" i="8"/>
  <c r="N39" i="8"/>
  <c r="E53" i="12" l="1"/>
  <c r="D53" i="12" s="1"/>
  <c r="C53" i="12" s="1"/>
  <c r="E49" i="17"/>
  <c r="D49" i="17" s="1"/>
  <c r="C49" i="17" s="1"/>
  <c r="F50" i="17"/>
  <c r="AG37" i="16"/>
  <c r="AI37" i="16"/>
  <c r="AJ37" i="16" s="1"/>
  <c r="AR35" i="8"/>
  <c r="AT35" i="8"/>
  <c r="AU35" i="8" s="1"/>
  <c r="AH37" i="8"/>
  <c r="AI37" i="8" s="1"/>
  <c r="AF37" i="8"/>
  <c r="R39" i="16"/>
  <c r="R1" i="16"/>
  <c r="Q1" i="16"/>
  <c r="BD35" i="8"/>
  <c r="BF35" i="8"/>
  <c r="BG35" i="8" s="1"/>
  <c r="T39" i="8"/>
  <c r="V39" i="8"/>
  <c r="W39" i="8" s="1"/>
  <c r="AN36" i="8"/>
  <c r="AO36" i="8" s="1"/>
  <c r="AL36" i="8"/>
  <c r="I55" i="12"/>
  <c r="K55" i="12"/>
  <c r="L55" i="12" s="1"/>
  <c r="AM36" i="16"/>
  <c r="AO36" i="16"/>
  <c r="AP36" i="16" s="1"/>
  <c r="U39" i="16"/>
  <c r="W39" i="16"/>
  <c r="X39" i="16" s="1"/>
  <c r="Z38" i="8"/>
  <c r="AB38" i="8"/>
  <c r="AC38" i="8" s="1"/>
  <c r="AZ34" i="8"/>
  <c r="BA34" i="8" s="1"/>
  <c r="AX34" i="8"/>
  <c r="AA38" i="16"/>
  <c r="AC38" i="16"/>
  <c r="AD38" i="16" s="1"/>
  <c r="Q39" i="8"/>
  <c r="P1" i="8"/>
  <c r="E50" i="17" l="1"/>
  <c r="D50" i="17" s="1"/>
  <c r="C50" i="17" s="1"/>
  <c r="E54" i="12"/>
  <c r="D54" i="12" s="1"/>
  <c r="C54" i="12" s="1"/>
  <c r="AX35" i="8"/>
  <c r="AZ35" i="8"/>
  <c r="BA35" i="8" s="1"/>
  <c r="AG38" i="16"/>
  <c r="AI38" i="16"/>
  <c r="AJ38" i="16" s="1"/>
  <c r="AA39" i="16"/>
  <c r="AC39" i="16"/>
  <c r="AD39" i="16" s="1"/>
  <c r="BD36" i="8"/>
  <c r="BF36" i="8"/>
  <c r="BG36" i="8" s="1"/>
  <c r="F51" i="17"/>
  <c r="K56" i="12"/>
  <c r="L56" i="12" s="1"/>
  <c r="I56" i="12"/>
  <c r="Z39" i="8"/>
  <c r="AB39" i="8"/>
  <c r="AC39" i="8" s="1"/>
  <c r="AF38" i="8"/>
  <c r="AH38" i="8"/>
  <c r="AI38" i="8" s="1"/>
  <c r="W40" i="16"/>
  <c r="X40" i="16" s="1"/>
  <c r="U40" i="16"/>
  <c r="T40" i="8"/>
  <c r="V40" i="8"/>
  <c r="W40" i="8" s="1"/>
  <c r="AM37" i="16"/>
  <c r="AO37" i="16"/>
  <c r="AP37" i="16" s="1"/>
  <c r="AL37" i="8"/>
  <c r="AN37" i="8"/>
  <c r="AO37" i="8" s="1"/>
  <c r="AR36" i="8"/>
  <c r="AT36" i="8"/>
  <c r="AU36" i="8" s="1"/>
  <c r="E51" i="17" l="1"/>
  <c r="E10" i="17" s="1"/>
  <c r="AI39" i="16"/>
  <c r="AJ39" i="16" s="1"/>
  <c r="AG39" i="16"/>
  <c r="T41" i="8"/>
  <c r="V41" i="8"/>
  <c r="W41" i="8" s="1"/>
  <c r="AX36" i="8"/>
  <c r="AZ36" i="8"/>
  <c r="BA36" i="8" s="1"/>
  <c r="E55" i="12"/>
  <c r="D55" i="12" s="1"/>
  <c r="C55" i="12" s="1"/>
  <c r="I57" i="12"/>
  <c r="K57" i="12"/>
  <c r="L57" i="12" s="1"/>
  <c r="U41" i="16"/>
  <c r="W41" i="16"/>
  <c r="X41" i="16" s="1"/>
  <c r="T31" i="4"/>
  <c r="T35" i="4" s="1"/>
  <c r="E42" i="4" s="1"/>
  <c r="F52" i="17"/>
  <c r="F53" i="17" s="1"/>
  <c r="F54" i="17" s="1"/>
  <c r="F55" i="17" s="1"/>
  <c r="F56" i="17" s="1"/>
  <c r="F57" i="17" s="1"/>
  <c r="F58" i="17" s="1"/>
  <c r="F59" i="17" s="1"/>
  <c r="F60" i="17" s="1"/>
  <c r="F61" i="17" s="1"/>
  <c r="F62" i="17" s="1"/>
  <c r="F63" i="17" s="1"/>
  <c r="F64" i="17" s="1"/>
  <c r="F65" i="17" s="1"/>
  <c r="F66" i="17" s="1"/>
  <c r="F67" i="17" s="1"/>
  <c r="F68" i="17" s="1"/>
  <c r="F69" i="17" s="1"/>
  <c r="F70" i="17" s="1"/>
  <c r="F71" i="17" s="1"/>
  <c r="F72" i="17" s="1"/>
  <c r="F73" i="17" s="1"/>
  <c r="F74" i="17" s="1"/>
  <c r="F75" i="17" s="1"/>
  <c r="AL38" i="8"/>
  <c r="AN38" i="8"/>
  <c r="AO38" i="8" s="1"/>
  <c r="BD37" i="8"/>
  <c r="BF37" i="8"/>
  <c r="BG37" i="8" s="1"/>
  <c r="AR37" i="8"/>
  <c r="AT37" i="8"/>
  <c r="AU37" i="8" s="1"/>
  <c r="AF39" i="8"/>
  <c r="AH39" i="8"/>
  <c r="AI39" i="8" s="1"/>
  <c r="AM38" i="16"/>
  <c r="AO38" i="16"/>
  <c r="AP38" i="16" s="1"/>
  <c r="AB40" i="8"/>
  <c r="AC40" i="8" s="1"/>
  <c r="Z40" i="8"/>
  <c r="AC40" i="16"/>
  <c r="AD40" i="16" s="1"/>
  <c r="AA40" i="16"/>
  <c r="E16" i="18" l="1"/>
  <c r="P43" i="4"/>
  <c r="D51" i="17"/>
  <c r="C51" i="17" s="1"/>
  <c r="E56" i="12"/>
  <c r="D56" i="12" s="1"/>
  <c r="C56" i="12" s="1"/>
  <c r="AZ37" i="8"/>
  <c r="BA37" i="8" s="1"/>
  <c r="AX37" i="8"/>
  <c r="Z41" i="8"/>
  <c r="AB41" i="8"/>
  <c r="AC41" i="8" s="1"/>
  <c r="W42" i="16"/>
  <c r="X42" i="16" s="1"/>
  <c r="U42" i="16"/>
  <c r="T42" i="8"/>
  <c r="V42" i="8"/>
  <c r="W42" i="8" s="1"/>
  <c r="AR38" i="8"/>
  <c r="AT38" i="8"/>
  <c r="AU38" i="8" s="1"/>
  <c r="BF38" i="8"/>
  <c r="BG38" i="8" s="1"/>
  <c r="BD38" i="8"/>
  <c r="AG40" i="16"/>
  <c r="AI40" i="16"/>
  <c r="AJ40" i="16" s="1"/>
  <c r="AH40" i="8"/>
  <c r="AI40" i="8" s="1"/>
  <c r="AF40" i="8"/>
  <c r="I58" i="12"/>
  <c r="K58" i="12"/>
  <c r="L58" i="12" s="1"/>
  <c r="AA41" i="16"/>
  <c r="AC41" i="16"/>
  <c r="AD41" i="16" s="1"/>
  <c r="AM39" i="16"/>
  <c r="AO39" i="16"/>
  <c r="AP39" i="16" s="1"/>
  <c r="AL39" i="8"/>
  <c r="AN39" i="8"/>
  <c r="AO39" i="8" s="1"/>
  <c r="U43" i="16" l="1"/>
  <c r="W43" i="16"/>
  <c r="X43" i="16" s="1"/>
  <c r="AG41" i="16"/>
  <c r="AI41" i="16"/>
  <c r="AJ41" i="16" s="1"/>
  <c r="AX38" i="8"/>
  <c r="AZ38" i="8"/>
  <c r="BA38" i="8" s="1"/>
  <c r="AO40" i="16"/>
  <c r="AP40" i="16" s="1"/>
  <c r="AM40" i="16"/>
  <c r="BD39" i="8"/>
  <c r="BF39" i="8"/>
  <c r="BG39" i="8" s="1"/>
  <c r="AB42" i="8"/>
  <c r="AC42" i="8" s="1"/>
  <c r="Z42" i="8"/>
  <c r="I59" i="12"/>
  <c r="K59" i="12"/>
  <c r="L59" i="12" s="1"/>
  <c r="AR39" i="8"/>
  <c r="AT39" i="8"/>
  <c r="AU39" i="8" s="1"/>
  <c r="AA42" i="16"/>
  <c r="AC42" i="16"/>
  <c r="AD42" i="16" s="1"/>
  <c r="E57" i="12"/>
  <c r="D57" i="12" s="1"/>
  <c r="C57" i="12" s="1"/>
  <c r="AF41" i="8"/>
  <c r="AH41" i="8"/>
  <c r="AI41" i="8" s="1"/>
  <c r="AL40" i="8"/>
  <c r="AN40" i="8"/>
  <c r="AO40" i="8" s="1"/>
  <c r="V43" i="8"/>
  <c r="W43" i="8" s="1"/>
  <c r="T43" i="8"/>
  <c r="E58" i="12" l="1"/>
  <c r="D58" i="12" s="1"/>
  <c r="C58" i="12" s="1"/>
  <c r="AT40" i="8"/>
  <c r="AU40" i="8" s="1"/>
  <c r="AR40" i="8"/>
  <c r="AH42" i="8"/>
  <c r="AI42" i="8" s="1"/>
  <c r="AF42" i="8"/>
  <c r="AL41" i="8"/>
  <c r="AN41" i="8"/>
  <c r="AO41" i="8" s="1"/>
  <c r="Z43" i="8"/>
  <c r="AB43" i="8"/>
  <c r="AC43" i="8" s="1"/>
  <c r="I60" i="12"/>
  <c r="K60" i="12"/>
  <c r="L60" i="12" s="1"/>
  <c r="AG42" i="16"/>
  <c r="AI42" i="16"/>
  <c r="AJ42" i="16" s="1"/>
  <c r="AM41" i="16"/>
  <c r="AO41" i="16"/>
  <c r="AP41" i="16" s="1"/>
  <c r="AX39" i="8"/>
  <c r="AZ39" i="8"/>
  <c r="BA39" i="8" s="1"/>
  <c r="T44" i="8"/>
  <c r="V44" i="8"/>
  <c r="W44" i="8" s="1"/>
  <c r="AC43" i="16"/>
  <c r="AD43" i="16" s="1"/>
  <c r="AA43" i="16"/>
  <c r="BD40" i="8"/>
  <c r="BF40" i="8"/>
  <c r="BG40" i="8" s="1"/>
  <c r="U44" i="16"/>
  <c r="W44" i="16"/>
  <c r="X44" i="16" s="1"/>
  <c r="BF41" i="8" l="1"/>
  <c r="BG41" i="8" s="1"/>
  <c r="BD41" i="8"/>
  <c r="AI43" i="16"/>
  <c r="AJ43" i="16" s="1"/>
  <c r="AG43" i="16"/>
  <c r="AR41" i="8"/>
  <c r="AT41" i="8"/>
  <c r="AU41" i="8" s="1"/>
  <c r="I61" i="12"/>
  <c r="K61" i="12"/>
  <c r="L61" i="12" s="1"/>
  <c r="AO42" i="16"/>
  <c r="AP42" i="16" s="1"/>
  <c r="AM42" i="16"/>
  <c r="AA44" i="16"/>
  <c r="AC44" i="16"/>
  <c r="AD44" i="16" s="1"/>
  <c r="E59" i="12"/>
  <c r="D59" i="12" s="1"/>
  <c r="C59" i="12" s="1"/>
  <c r="AN42" i="8"/>
  <c r="AO42" i="8" s="1"/>
  <c r="AL42" i="8"/>
  <c r="AF43" i="8"/>
  <c r="AH43" i="8"/>
  <c r="AI43" i="8" s="1"/>
  <c r="T45" i="8"/>
  <c r="V45" i="8"/>
  <c r="W45" i="8" s="1"/>
  <c r="W45" i="16"/>
  <c r="X45" i="16" s="1"/>
  <c r="U45" i="16"/>
  <c r="AX40" i="8"/>
  <c r="AZ40" i="8"/>
  <c r="BA40" i="8" s="1"/>
  <c r="AB44" i="8"/>
  <c r="AC44" i="8" s="1"/>
  <c r="Z44" i="8"/>
  <c r="E60" i="12" l="1"/>
  <c r="D60" i="12" s="1"/>
  <c r="C60" i="12" s="1"/>
  <c r="AL43" i="8"/>
  <c r="AN43" i="8"/>
  <c r="AO43" i="8" s="1"/>
  <c r="AZ41" i="8"/>
  <c r="BA41" i="8" s="1"/>
  <c r="AX41" i="8"/>
  <c r="AT42" i="8"/>
  <c r="AU42" i="8" s="1"/>
  <c r="AR42" i="8"/>
  <c r="U46" i="16"/>
  <c r="W46" i="16"/>
  <c r="X46" i="16" s="1"/>
  <c r="AG44" i="16"/>
  <c r="AI44" i="16"/>
  <c r="AJ44" i="16" s="1"/>
  <c r="I62" i="12"/>
  <c r="K62" i="12"/>
  <c r="L62" i="12" s="1"/>
  <c r="T46" i="8"/>
  <c r="V46" i="8"/>
  <c r="W46" i="8" s="1"/>
  <c r="AA45" i="16"/>
  <c r="AC45" i="16"/>
  <c r="AD45" i="16" s="1"/>
  <c r="AB45" i="8"/>
  <c r="AC45" i="8" s="1"/>
  <c r="Z45" i="8"/>
  <c r="AM43" i="16"/>
  <c r="AO43" i="16"/>
  <c r="AP43" i="16" s="1"/>
  <c r="BD42" i="8"/>
  <c r="BF42" i="8"/>
  <c r="BG42" i="8" s="1"/>
  <c r="AF44" i="8"/>
  <c r="AH44" i="8"/>
  <c r="AI44" i="8" s="1"/>
  <c r="E61" i="12" l="1"/>
  <c r="D61" i="12" s="1"/>
  <c r="C61" i="12" s="1"/>
  <c r="BD43" i="8"/>
  <c r="BF43" i="8"/>
  <c r="BG43" i="8" s="1"/>
  <c r="AX42" i="8"/>
  <c r="AZ42" i="8"/>
  <c r="BA42" i="8" s="1"/>
  <c r="AR43" i="8"/>
  <c r="AT43" i="8"/>
  <c r="AU43" i="8" s="1"/>
  <c r="T47" i="8"/>
  <c r="V47" i="8"/>
  <c r="W47" i="8" s="1"/>
  <c r="AO44" i="16"/>
  <c r="AP44" i="16" s="1"/>
  <c r="AM44" i="16"/>
  <c r="Z46" i="8"/>
  <c r="AB46" i="8"/>
  <c r="AC46" i="8" s="1"/>
  <c r="AG45" i="16"/>
  <c r="AI45" i="16"/>
  <c r="AJ45" i="16" s="1"/>
  <c r="AL44" i="8"/>
  <c r="AN44" i="8"/>
  <c r="AO44" i="8" s="1"/>
  <c r="K63" i="12"/>
  <c r="L63" i="12" s="1"/>
  <c r="I63" i="12"/>
  <c r="AF45" i="8"/>
  <c r="AH45" i="8"/>
  <c r="AI45" i="8" s="1"/>
  <c r="AC46" i="16"/>
  <c r="AD46" i="16" s="1"/>
  <c r="AA46" i="16"/>
  <c r="W47" i="16"/>
  <c r="X47" i="16" s="1"/>
  <c r="U47" i="16"/>
  <c r="AH46" i="8" l="1"/>
  <c r="AI46" i="8" s="1"/>
  <c r="AF46" i="8"/>
  <c r="AM45" i="16"/>
  <c r="AO45" i="16"/>
  <c r="AP45" i="16" s="1"/>
  <c r="AT44" i="8"/>
  <c r="AU44" i="8" s="1"/>
  <c r="AR44" i="8"/>
  <c r="AX43" i="8"/>
  <c r="AZ43" i="8"/>
  <c r="BA43" i="8" s="1"/>
  <c r="BF44" i="8"/>
  <c r="BG44" i="8" s="1"/>
  <c r="BD44" i="8"/>
  <c r="AG46" i="16"/>
  <c r="AI46" i="16"/>
  <c r="AJ46" i="16" s="1"/>
  <c r="Z47" i="8"/>
  <c r="AB47" i="8"/>
  <c r="AC47" i="8" s="1"/>
  <c r="I64" i="12"/>
  <c r="K64" i="12"/>
  <c r="L64" i="12" s="1"/>
  <c r="U48" i="16"/>
  <c r="W48" i="16"/>
  <c r="X48" i="16" s="1"/>
  <c r="E62" i="12"/>
  <c r="D62" i="12" s="1"/>
  <c r="C62" i="12" s="1"/>
  <c r="AA47" i="16"/>
  <c r="AC47" i="16"/>
  <c r="AD47" i="16" s="1"/>
  <c r="AL45" i="8"/>
  <c r="AN45" i="8"/>
  <c r="AO45" i="8" s="1"/>
  <c r="V48" i="8"/>
  <c r="W48" i="8" s="1"/>
  <c r="T48" i="8"/>
  <c r="E63" i="12" l="1"/>
  <c r="D63" i="12" s="1"/>
  <c r="C63" i="12" s="1"/>
  <c r="AL46" i="8"/>
  <c r="AN46" i="8"/>
  <c r="AO46" i="8" s="1"/>
  <c r="AZ44" i="8"/>
  <c r="BA44" i="8" s="1"/>
  <c r="AX44" i="8"/>
  <c r="K65" i="12"/>
  <c r="L65" i="12" s="1"/>
  <c r="I65" i="12"/>
  <c r="AR45" i="8"/>
  <c r="AT45" i="8"/>
  <c r="AU45" i="8" s="1"/>
  <c r="AB48" i="8"/>
  <c r="AC48" i="8" s="1"/>
  <c r="Z48" i="8"/>
  <c r="AI47" i="16"/>
  <c r="AJ47" i="16" s="1"/>
  <c r="AG47" i="16"/>
  <c r="AM46" i="16"/>
  <c r="AO46" i="16"/>
  <c r="AP46" i="16" s="1"/>
  <c r="BD45" i="8"/>
  <c r="BF45" i="8"/>
  <c r="BG45" i="8" s="1"/>
  <c r="AF47" i="8"/>
  <c r="AH47" i="8"/>
  <c r="AI47" i="8" s="1"/>
  <c r="AA48" i="16"/>
  <c r="AC48" i="16"/>
  <c r="AD48" i="16" s="1"/>
  <c r="T49" i="8"/>
  <c r="V49" i="8"/>
  <c r="W49" i="8" s="1"/>
  <c r="U49" i="16"/>
  <c r="W49" i="16"/>
  <c r="X49" i="16" s="1"/>
  <c r="E64" i="12" l="1"/>
  <c r="D64" i="12" s="1"/>
  <c r="C64" i="12" s="1"/>
  <c r="V50" i="8"/>
  <c r="W50" i="8" s="1"/>
  <c r="T50" i="8"/>
  <c r="I66" i="12"/>
  <c r="K66" i="12"/>
  <c r="L66" i="12" s="1"/>
  <c r="Z49" i="8"/>
  <c r="AB49" i="8"/>
  <c r="AC49" i="8" s="1"/>
  <c r="AG48" i="16"/>
  <c r="AI48" i="16"/>
  <c r="AJ48" i="16" s="1"/>
  <c r="AA49" i="16"/>
  <c r="AC49" i="16"/>
  <c r="AD49" i="16" s="1"/>
  <c r="AF48" i="8"/>
  <c r="AH48" i="8"/>
  <c r="AI48" i="8" s="1"/>
  <c r="AL47" i="8"/>
  <c r="AN47" i="8"/>
  <c r="AO47" i="8" s="1"/>
  <c r="AM47" i="16"/>
  <c r="AO47" i="16"/>
  <c r="AP47" i="16" s="1"/>
  <c r="AX45" i="8"/>
  <c r="AZ45" i="8"/>
  <c r="BA45" i="8" s="1"/>
  <c r="U50" i="16"/>
  <c r="W50" i="16"/>
  <c r="X50" i="16" s="1"/>
  <c r="BF46" i="8"/>
  <c r="BG46" i="8" s="1"/>
  <c r="BD46" i="8"/>
  <c r="AR46" i="8"/>
  <c r="AT46" i="8"/>
  <c r="AU46" i="8" s="1"/>
  <c r="AL48" i="8" l="1"/>
  <c r="AN48" i="8"/>
  <c r="AO48" i="8" s="1"/>
  <c r="T51" i="8"/>
  <c r="V51" i="8"/>
  <c r="BF47" i="8"/>
  <c r="BG47" i="8" s="1"/>
  <c r="BD47" i="8"/>
  <c r="AH49" i="8"/>
  <c r="AI49" i="8" s="1"/>
  <c r="AF49" i="8"/>
  <c r="AX46" i="8"/>
  <c r="AZ46" i="8"/>
  <c r="BA46" i="8" s="1"/>
  <c r="AC50" i="16"/>
  <c r="AD50" i="16" s="1"/>
  <c r="AA50" i="16"/>
  <c r="K67" i="12"/>
  <c r="L67" i="12" s="1"/>
  <c r="I67" i="12"/>
  <c r="E65" i="12"/>
  <c r="D65" i="12" s="1"/>
  <c r="C65" i="12" s="1"/>
  <c r="AB50" i="8"/>
  <c r="AC50" i="8" s="1"/>
  <c r="Z50" i="8"/>
  <c r="W51" i="16"/>
  <c r="U51" i="16"/>
  <c r="AT47" i="8"/>
  <c r="AU47" i="8" s="1"/>
  <c r="AR47" i="8"/>
  <c r="AO48" i="16"/>
  <c r="AP48" i="16" s="1"/>
  <c r="AM48" i="16"/>
  <c r="AG49" i="16"/>
  <c r="AI49" i="16"/>
  <c r="AJ49" i="16" s="1"/>
  <c r="E66" i="12" l="1"/>
  <c r="D66" i="12" s="1"/>
  <c r="C66" i="12" s="1"/>
  <c r="AM49" i="16"/>
  <c r="AO49" i="16"/>
  <c r="AP49" i="16" s="1"/>
  <c r="BD48" i="8"/>
  <c r="BF48" i="8"/>
  <c r="BG48" i="8" s="1"/>
  <c r="AA51" i="16"/>
  <c r="AC51" i="16"/>
  <c r="AD51" i="16" s="1"/>
  <c r="W51" i="8"/>
  <c r="V1" i="8"/>
  <c r="AF50" i="8"/>
  <c r="AH50" i="8"/>
  <c r="AI50" i="8" s="1"/>
  <c r="I68" i="12"/>
  <c r="K68" i="12"/>
  <c r="L68" i="12" s="1"/>
  <c r="X51" i="16"/>
  <c r="X1" i="16"/>
  <c r="W1" i="16"/>
  <c r="AB51" i="8"/>
  <c r="AC51" i="8" s="1"/>
  <c r="Z51" i="8"/>
  <c r="AT48" i="8"/>
  <c r="AU48" i="8" s="1"/>
  <c r="AR48" i="8"/>
  <c r="AG50" i="16"/>
  <c r="AI50" i="16"/>
  <c r="AJ50" i="16" s="1"/>
  <c r="AZ47" i="8"/>
  <c r="BA47" i="8" s="1"/>
  <c r="AX47" i="8"/>
  <c r="AN49" i="8"/>
  <c r="AO49" i="8" s="1"/>
  <c r="AL49" i="8"/>
  <c r="AC52" i="16" l="1"/>
  <c r="AD52" i="16" s="1"/>
  <c r="AA52" i="16"/>
  <c r="BF49" i="8"/>
  <c r="BG49" i="8" s="1"/>
  <c r="BD49" i="8"/>
  <c r="AG51" i="16"/>
  <c r="AI51" i="16"/>
  <c r="AJ51" i="16" s="1"/>
  <c r="AT49" i="8"/>
  <c r="AU49" i="8" s="1"/>
  <c r="AR49" i="8"/>
  <c r="AN50" i="8"/>
  <c r="AO50" i="8" s="1"/>
  <c r="AL50" i="8"/>
  <c r="AB52" i="8"/>
  <c r="AC52" i="8" s="1"/>
  <c r="Z52" i="8"/>
  <c r="AH51" i="8"/>
  <c r="AI51" i="8" s="1"/>
  <c r="AF51" i="8"/>
  <c r="AM50" i="16"/>
  <c r="AO50" i="16"/>
  <c r="AP50" i="16" s="1"/>
  <c r="E67" i="12"/>
  <c r="D67" i="12" s="1"/>
  <c r="C67" i="12" s="1"/>
  <c r="K69" i="12"/>
  <c r="L69" i="12" s="1"/>
  <c r="I69" i="12"/>
  <c r="AX48" i="8"/>
  <c r="AZ48" i="8"/>
  <c r="BA48" i="8" s="1"/>
  <c r="E68" i="12" l="1"/>
  <c r="D68" i="12" s="1"/>
  <c r="C68" i="12" s="1"/>
  <c r="AT50" i="8"/>
  <c r="AU50" i="8" s="1"/>
  <c r="AR50" i="8"/>
  <c r="AB53" i="8"/>
  <c r="AC53" i="8" s="1"/>
  <c r="Z53" i="8"/>
  <c r="BF50" i="8"/>
  <c r="BG50" i="8" s="1"/>
  <c r="BD50" i="8"/>
  <c r="AZ49" i="8"/>
  <c r="BA49" i="8" s="1"/>
  <c r="AX49" i="8"/>
  <c r="AM51" i="16"/>
  <c r="AO51" i="16"/>
  <c r="AP51" i="16" s="1"/>
  <c r="AH52" i="8"/>
  <c r="AI52" i="8" s="1"/>
  <c r="AF52" i="8"/>
  <c r="K70" i="12"/>
  <c r="L70" i="12" s="1"/>
  <c r="I70" i="12"/>
  <c r="AN51" i="8"/>
  <c r="AO51" i="8" s="1"/>
  <c r="AL51" i="8"/>
  <c r="AC53" i="16"/>
  <c r="AD53" i="16" s="1"/>
  <c r="AA53" i="16"/>
  <c r="AG52" i="16"/>
  <c r="AI52" i="16"/>
  <c r="AJ52" i="16" s="1"/>
  <c r="AI53" i="16" l="1"/>
  <c r="AJ53" i="16" s="1"/>
  <c r="AG53" i="16"/>
  <c r="AT51" i="8"/>
  <c r="AU51" i="8" s="1"/>
  <c r="AR51" i="8"/>
  <c r="K71" i="12"/>
  <c r="L71" i="12" s="1"/>
  <c r="I71" i="12"/>
  <c r="AH53" i="8"/>
  <c r="AI53" i="8" s="1"/>
  <c r="AF53" i="8"/>
  <c r="BF51" i="8"/>
  <c r="BG51" i="8" s="1"/>
  <c r="BD51" i="8"/>
  <c r="Z54" i="8"/>
  <c r="AB54" i="8"/>
  <c r="AC54" i="8" s="1"/>
  <c r="AA54" i="16"/>
  <c r="AC54" i="16"/>
  <c r="AD54" i="16" s="1"/>
  <c r="AZ50" i="8"/>
  <c r="BA50" i="8" s="1"/>
  <c r="AX50" i="8"/>
  <c r="E69" i="12"/>
  <c r="D69" i="12" s="1"/>
  <c r="C69" i="12" s="1"/>
  <c r="AO52" i="16"/>
  <c r="AP52" i="16" s="1"/>
  <c r="AM52" i="16"/>
  <c r="AN52" i="8"/>
  <c r="AO52" i="8" s="1"/>
  <c r="AL52" i="8"/>
  <c r="E70" i="12" l="1"/>
  <c r="D70" i="12" s="1"/>
  <c r="C70" i="12" s="1"/>
  <c r="K72" i="12"/>
  <c r="L72" i="12" s="1"/>
  <c r="I72" i="12"/>
  <c r="AH54" i="8"/>
  <c r="AI54" i="8" s="1"/>
  <c r="AF54" i="8"/>
  <c r="AN53" i="8"/>
  <c r="AO53" i="8" s="1"/>
  <c r="AL53" i="8"/>
  <c r="AA55" i="16"/>
  <c r="AC55" i="16"/>
  <c r="AD55" i="16" s="1"/>
  <c r="AR52" i="8"/>
  <c r="AT52" i="8"/>
  <c r="AU52" i="8" s="1"/>
  <c r="AB55" i="8"/>
  <c r="AC55" i="8" s="1"/>
  <c r="Z55" i="8"/>
  <c r="AO53" i="16"/>
  <c r="AP53" i="16" s="1"/>
  <c r="AM53" i="16"/>
  <c r="BF52" i="8"/>
  <c r="BG52" i="8" s="1"/>
  <c r="BD52" i="8"/>
  <c r="AI54" i="16"/>
  <c r="AJ54" i="16" s="1"/>
  <c r="AG54" i="16"/>
  <c r="AZ51" i="8"/>
  <c r="BA51" i="8" s="1"/>
  <c r="AX51" i="8"/>
  <c r="AM54" i="16" l="1"/>
  <c r="AO54" i="16"/>
  <c r="AP54" i="16" s="1"/>
  <c r="AH55" i="8"/>
  <c r="AI55" i="8" s="1"/>
  <c r="AF55" i="8"/>
  <c r="AG55" i="16"/>
  <c r="AI55" i="16"/>
  <c r="AJ55" i="16" s="1"/>
  <c r="K73" i="12"/>
  <c r="L73" i="12" s="1"/>
  <c r="I73" i="12"/>
  <c r="AB56" i="8"/>
  <c r="AC56" i="8" s="1"/>
  <c r="Z56" i="8"/>
  <c r="E71" i="12"/>
  <c r="D71" i="12" s="1"/>
  <c r="C71" i="12" s="1"/>
  <c r="AN54" i="8"/>
  <c r="AO54" i="8" s="1"/>
  <c r="AL54" i="8"/>
  <c r="AZ52" i="8"/>
  <c r="BA52" i="8" s="1"/>
  <c r="AX52" i="8"/>
  <c r="AR53" i="8"/>
  <c r="AT53" i="8"/>
  <c r="AU53" i="8" s="1"/>
  <c r="BF53" i="8"/>
  <c r="BG53" i="8" s="1"/>
  <c r="BD53" i="8"/>
  <c r="AC56" i="16"/>
  <c r="AD56" i="16" s="1"/>
  <c r="AA56" i="16"/>
  <c r="E72" i="12" l="1"/>
  <c r="D72" i="12" s="1"/>
  <c r="C72" i="12" s="1"/>
  <c r="AZ53" i="8"/>
  <c r="BA53" i="8" s="1"/>
  <c r="AX53" i="8"/>
  <c r="K74" i="12"/>
  <c r="L74" i="12" s="1"/>
  <c r="I74" i="12"/>
  <c r="AC57" i="16"/>
  <c r="AD57" i="16" s="1"/>
  <c r="AA57" i="16"/>
  <c r="BF54" i="8"/>
  <c r="BG54" i="8" s="1"/>
  <c r="BD54" i="8"/>
  <c r="AF56" i="8"/>
  <c r="AH56" i="8"/>
  <c r="AI56" i="8" s="1"/>
  <c r="AN55" i="8"/>
  <c r="AO55" i="8" s="1"/>
  <c r="AL55" i="8"/>
  <c r="AG56" i="16"/>
  <c r="AI56" i="16"/>
  <c r="AJ56" i="16" s="1"/>
  <c r="Z57" i="8"/>
  <c r="AB57" i="8"/>
  <c r="AC57" i="8" s="1"/>
  <c r="AT54" i="8"/>
  <c r="AU54" i="8" s="1"/>
  <c r="AR54" i="8"/>
  <c r="AO55" i="16"/>
  <c r="AP55" i="16" s="1"/>
  <c r="AM55" i="16"/>
  <c r="AI57" i="16" l="1"/>
  <c r="AJ57" i="16" s="1"/>
  <c r="AG57" i="16"/>
  <c r="AO56" i="16"/>
  <c r="AP56" i="16" s="1"/>
  <c r="AM56" i="16"/>
  <c r="AC58" i="16"/>
  <c r="AD58" i="16" s="1"/>
  <c r="AA58" i="16"/>
  <c r="K75" i="12"/>
  <c r="L75" i="12" s="1"/>
  <c r="I75" i="12"/>
  <c r="AZ54" i="8"/>
  <c r="BA54" i="8" s="1"/>
  <c r="AX54" i="8"/>
  <c r="AL56" i="8"/>
  <c r="AN56" i="8"/>
  <c r="AO56" i="8" s="1"/>
  <c r="AH57" i="8"/>
  <c r="AI57" i="8" s="1"/>
  <c r="AF57" i="8"/>
  <c r="BD55" i="8"/>
  <c r="BF55" i="8"/>
  <c r="BG55" i="8" s="1"/>
  <c r="E73" i="12"/>
  <c r="D73" i="12" s="1"/>
  <c r="C73" i="12" s="1"/>
  <c r="AT55" i="8"/>
  <c r="AU55" i="8" s="1"/>
  <c r="AR55" i="8"/>
  <c r="Z58" i="8"/>
  <c r="AB58" i="8"/>
  <c r="AC58" i="8" s="1"/>
  <c r="E74" i="12" l="1"/>
  <c r="D74" i="12" s="1"/>
  <c r="C74" i="12" s="1"/>
  <c r="BD56" i="8"/>
  <c r="BF56" i="8"/>
  <c r="BG56" i="8" s="1"/>
  <c r="AF58" i="8"/>
  <c r="AH58" i="8"/>
  <c r="AI58" i="8" s="1"/>
  <c r="AR56" i="8"/>
  <c r="AT56" i="8"/>
  <c r="AU56" i="8" s="1"/>
  <c r="AM57" i="16"/>
  <c r="AO57" i="16"/>
  <c r="AP57" i="16" s="1"/>
  <c r="AB59" i="8"/>
  <c r="AC59" i="8" s="1"/>
  <c r="Z59" i="8"/>
  <c r="AL57" i="8"/>
  <c r="AN57" i="8"/>
  <c r="AO57" i="8" s="1"/>
  <c r="AA59" i="16"/>
  <c r="AC59" i="16"/>
  <c r="AD59" i="16" s="1"/>
  <c r="AX55" i="8"/>
  <c r="AZ55" i="8"/>
  <c r="BA55" i="8" s="1"/>
  <c r="AG58" i="16"/>
  <c r="AI58" i="16"/>
  <c r="AJ58" i="16" s="1"/>
  <c r="I76" i="12"/>
  <c r="K76" i="12"/>
  <c r="L76" i="12" s="1"/>
  <c r="AR57" i="8" l="1"/>
  <c r="AT57" i="8"/>
  <c r="AU57" i="8" s="1"/>
  <c r="AA60" i="16"/>
  <c r="AC60" i="16"/>
  <c r="AD60" i="16" s="1"/>
  <c r="I77" i="12"/>
  <c r="K77" i="12"/>
  <c r="L77" i="12" s="1"/>
  <c r="Z60" i="8"/>
  <c r="AB60" i="8"/>
  <c r="AC60" i="8" s="1"/>
  <c r="AF59" i="8"/>
  <c r="AH59" i="8"/>
  <c r="AI59" i="8" s="1"/>
  <c r="BD57" i="8"/>
  <c r="BF57" i="8"/>
  <c r="BG57" i="8" s="1"/>
  <c r="AL58" i="8"/>
  <c r="AN58" i="8"/>
  <c r="AO58" i="8" s="1"/>
  <c r="E75" i="12"/>
  <c r="D75" i="12" s="1"/>
  <c r="C75" i="12" s="1"/>
  <c r="AI59" i="16"/>
  <c r="AJ59" i="16" s="1"/>
  <c r="AG59" i="16"/>
  <c r="AX56" i="8"/>
  <c r="AZ56" i="8"/>
  <c r="BA56" i="8" s="1"/>
  <c r="AO58" i="16"/>
  <c r="AP58" i="16" s="1"/>
  <c r="AM58" i="16"/>
  <c r="E76" i="12" l="1"/>
  <c r="D76" i="12" s="1"/>
  <c r="C76" i="12" s="1"/>
  <c r="Z61" i="8"/>
  <c r="AB61" i="8"/>
  <c r="AC61" i="8" s="1"/>
  <c r="AM59" i="16"/>
  <c r="AO59" i="16"/>
  <c r="AP59" i="16" s="1"/>
  <c r="AL59" i="8"/>
  <c r="AN59" i="8"/>
  <c r="AO59" i="8" s="1"/>
  <c r="BD58" i="8"/>
  <c r="BF58" i="8"/>
  <c r="BG58" i="8" s="1"/>
  <c r="AC61" i="16"/>
  <c r="AD61" i="16" s="1"/>
  <c r="AA61" i="16"/>
  <c r="I78" i="12"/>
  <c r="K78" i="12"/>
  <c r="L78" i="12" s="1"/>
  <c r="AG60" i="16"/>
  <c r="AI60" i="16"/>
  <c r="AJ60" i="16" s="1"/>
  <c r="AZ57" i="8"/>
  <c r="BA57" i="8" s="1"/>
  <c r="AX57" i="8"/>
  <c r="AH60" i="8"/>
  <c r="AI60" i="8" s="1"/>
  <c r="AF60" i="8"/>
  <c r="AR58" i="8"/>
  <c r="AT58" i="8"/>
  <c r="AU58" i="8" s="1"/>
  <c r="E77" i="12" l="1"/>
  <c r="D77" i="12" s="1"/>
  <c r="C77" i="12" s="1"/>
  <c r="AG61" i="16"/>
  <c r="AI61" i="16"/>
  <c r="AJ61" i="16" s="1"/>
  <c r="AR59" i="8"/>
  <c r="AT59" i="8"/>
  <c r="AU59" i="8" s="1"/>
  <c r="AF61" i="8"/>
  <c r="AH61" i="8"/>
  <c r="AI61" i="8" s="1"/>
  <c r="AL60" i="8"/>
  <c r="AN60" i="8"/>
  <c r="AO60" i="8" s="1"/>
  <c r="I79" i="12"/>
  <c r="K79" i="12"/>
  <c r="L79" i="12" s="1"/>
  <c r="Z62" i="8"/>
  <c r="AB62" i="8"/>
  <c r="AC62" i="8" s="1"/>
  <c r="AM60" i="16"/>
  <c r="AO60" i="16"/>
  <c r="AP60" i="16" s="1"/>
  <c r="AX58" i="8"/>
  <c r="AZ58" i="8"/>
  <c r="BA58" i="8" s="1"/>
  <c r="AA62" i="16"/>
  <c r="AC62" i="16"/>
  <c r="AD62" i="16" s="1"/>
  <c r="BF59" i="8"/>
  <c r="BG59" i="8" s="1"/>
  <c r="BD59" i="8"/>
  <c r="AB63" i="8" l="1"/>
  <c r="Z63" i="8"/>
  <c r="AH62" i="8"/>
  <c r="AI62" i="8" s="1"/>
  <c r="AF62" i="8"/>
  <c r="BD60" i="8"/>
  <c r="BF60" i="8"/>
  <c r="BG60" i="8" s="1"/>
  <c r="I80" i="12"/>
  <c r="K80" i="12"/>
  <c r="L80" i="12" s="1"/>
  <c r="AI62" i="16"/>
  <c r="AJ62" i="16" s="1"/>
  <c r="AG62" i="16"/>
  <c r="AM61" i="16"/>
  <c r="AO61" i="16"/>
  <c r="AP61" i="16" s="1"/>
  <c r="AR60" i="8"/>
  <c r="AT60" i="8"/>
  <c r="AU60" i="8" s="1"/>
  <c r="E78" i="12"/>
  <c r="D78" i="12" s="1"/>
  <c r="C78" i="12" s="1"/>
  <c r="AC63" i="16"/>
  <c r="AA63" i="16"/>
  <c r="AX59" i="8"/>
  <c r="AZ59" i="8"/>
  <c r="BA59" i="8" s="1"/>
  <c r="AN61" i="8"/>
  <c r="AO61" i="8" s="1"/>
  <c r="AL61" i="8"/>
  <c r="E79" i="12" l="1"/>
  <c r="D79" i="12" s="1"/>
  <c r="C79" i="12" s="1"/>
  <c r="I81" i="12"/>
  <c r="K81" i="12"/>
  <c r="L81" i="12" s="1"/>
  <c r="AH63" i="8"/>
  <c r="AI63" i="8" s="1"/>
  <c r="AF63" i="8"/>
  <c r="AL62" i="8"/>
  <c r="AN62" i="8"/>
  <c r="AO62" i="8" s="1"/>
  <c r="AZ60" i="8"/>
  <c r="BA60" i="8" s="1"/>
  <c r="AX60" i="8"/>
  <c r="AT61" i="8"/>
  <c r="AU61" i="8" s="1"/>
  <c r="AR61" i="8"/>
  <c r="AI63" i="16"/>
  <c r="AJ63" i="16" s="1"/>
  <c r="AG63" i="16"/>
  <c r="BD61" i="8"/>
  <c r="BF61" i="8"/>
  <c r="BG61" i="8" s="1"/>
  <c r="AO62" i="16"/>
  <c r="AP62" i="16" s="1"/>
  <c r="AM62" i="16"/>
  <c r="AD63" i="16"/>
  <c r="AD1" i="16"/>
  <c r="AC1" i="16"/>
  <c r="AC63" i="8"/>
  <c r="AB1" i="8"/>
  <c r="AH64" i="8" l="1"/>
  <c r="AI64" i="8" s="1"/>
  <c r="AF64" i="8"/>
  <c r="AT62" i="8"/>
  <c r="AU62" i="8" s="1"/>
  <c r="AR62" i="8"/>
  <c r="I82" i="12"/>
  <c r="K82" i="12"/>
  <c r="L82" i="12" s="1"/>
  <c r="AL63" i="8"/>
  <c r="AN63" i="8"/>
  <c r="AO63" i="8" s="1"/>
  <c r="AI64" i="16"/>
  <c r="AJ64" i="16" s="1"/>
  <c r="AG64" i="16"/>
  <c r="AO63" i="16"/>
  <c r="AP63" i="16" s="1"/>
  <c r="AM63" i="16"/>
  <c r="AZ61" i="8"/>
  <c r="BA61" i="8" s="1"/>
  <c r="AX61" i="8"/>
  <c r="E80" i="12"/>
  <c r="D80" i="12" s="1"/>
  <c r="C80" i="12" s="1"/>
  <c r="BD62" i="8"/>
  <c r="BF62" i="8"/>
  <c r="BG62" i="8" s="1"/>
  <c r="E81" i="12" l="1"/>
  <c r="D81" i="12" s="1"/>
  <c r="C81" i="12" s="1"/>
  <c r="AT63" i="8"/>
  <c r="AU63" i="8" s="1"/>
  <c r="AR63" i="8"/>
  <c r="AX62" i="8"/>
  <c r="AZ62" i="8"/>
  <c r="BA62" i="8" s="1"/>
  <c r="K83" i="12"/>
  <c r="L83" i="12" s="1"/>
  <c r="I83" i="12"/>
  <c r="AL64" i="8"/>
  <c r="AN64" i="8"/>
  <c r="AO64" i="8" s="1"/>
  <c r="AI65" i="16"/>
  <c r="AJ65" i="16" s="1"/>
  <c r="AG65" i="16"/>
  <c r="AH65" i="8"/>
  <c r="AI65" i="8" s="1"/>
  <c r="AF65" i="8"/>
  <c r="AO64" i="16"/>
  <c r="AP64" i="16" s="1"/>
  <c r="AM64" i="16"/>
  <c r="BF63" i="8"/>
  <c r="BG63" i="8" s="1"/>
  <c r="BD63" i="8"/>
  <c r="AI66" i="16" l="1"/>
  <c r="AJ66" i="16" s="1"/>
  <c r="AG66" i="16"/>
  <c r="K84" i="12"/>
  <c r="L84" i="12" s="1"/>
  <c r="I84" i="12"/>
  <c r="AO65" i="16"/>
  <c r="AP65" i="16" s="1"/>
  <c r="AM65" i="16"/>
  <c r="BF64" i="8"/>
  <c r="BG64" i="8" s="1"/>
  <c r="BD64" i="8"/>
  <c r="E82" i="12"/>
  <c r="D82" i="12" s="1"/>
  <c r="C82" i="12" s="1"/>
  <c r="AF66" i="8"/>
  <c r="AH66" i="8"/>
  <c r="AI66" i="8" s="1"/>
  <c r="AX63" i="8"/>
  <c r="AZ63" i="8"/>
  <c r="BA63" i="8" s="1"/>
  <c r="AT64" i="8"/>
  <c r="AU64" i="8" s="1"/>
  <c r="AR64" i="8"/>
  <c r="AL65" i="8"/>
  <c r="AN65" i="8"/>
  <c r="AO65" i="8" s="1"/>
  <c r="K85" i="12" l="1"/>
  <c r="L85" i="12" s="1"/>
  <c r="I85" i="12"/>
  <c r="AT65" i="8"/>
  <c r="AU65" i="8" s="1"/>
  <c r="AR65" i="8"/>
  <c r="AX64" i="8"/>
  <c r="AZ64" i="8"/>
  <c r="BA64" i="8" s="1"/>
  <c r="AF67" i="8"/>
  <c r="AH67" i="8"/>
  <c r="AI67" i="8" s="1"/>
  <c r="BF65" i="8"/>
  <c r="BG65" i="8" s="1"/>
  <c r="BD65" i="8"/>
  <c r="AO66" i="16"/>
  <c r="AP66" i="16" s="1"/>
  <c r="AM66" i="16"/>
  <c r="E83" i="12"/>
  <c r="D83" i="12" s="1"/>
  <c r="C83" i="12" s="1"/>
  <c r="AI67" i="16"/>
  <c r="AJ67" i="16" s="1"/>
  <c r="AG67" i="16"/>
  <c r="AN66" i="8"/>
  <c r="AO66" i="8" s="1"/>
  <c r="AL66" i="8"/>
  <c r="E84" i="12" l="1"/>
  <c r="D84" i="12" s="1"/>
  <c r="C84" i="12" s="1"/>
  <c r="AT66" i="8"/>
  <c r="AU66" i="8" s="1"/>
  <c r="AR66" i="8"/>
  <c r="AX65" i="8"/>
  <c r="AZ65" i="8"/>
  <c r="BA65" i="8" s="1"/>
  <c r="AO67" i="16"/>
  <c r="AP67" i="16" s="1"/>
  <c r="AM67" i="16"/>
  <c r="BD66" i="8"/>
  <c r="BF66" i="8"/>
  <c r="BG66" i="8" s="1"/>
  <c r="K86" i="12"/>
  <c r="L86" i="12" s="1"/>
  <c r="I86" i="12"/>
  <c r="AI68" i="16"/>
  <c r="AJ68" i="16" s="1"/>
  <c r="AG68" i="16"/>
  <c r="AH68" i="8"/>
  <c r="AI68" i="8" s="1"/>
  <c r="AF68" i="8"/>
  <c r="AN67" i="8"/>
  <c r="AO67" i="8" s="1"/>
  <c r="AL67" i="8"/>
  <c r="AH69" i="8" l="1"/>
  <c r="AI69" i="8" s="1"/>
  <c r="AF69" i="8"/>
  <c r="AM68" i="16"/>
  <c r="AO68" i="16"/>
  <c r="AP68" i="16" s="1"/>
  <c r="AT67" i="8"/>
  <c r="AU67" i="8" s="1"/>
  <c r="AR67" i="8"/>
  <c r="AI69" i="16"/>
  <c r="AJ69" i="16" s="1"/>
  <c r="AG69" i="16"/>
  <c r="E85" i="12"/>
  <c r="D85" i="12" s="1"/>
  <c r="C85" i="12" s="1"/>
  <c r="AX66" i="8"/>
  <c r="AZ66" i="8"/>
  <c r="BA66" i="8" s="1"/>
  <c r="K87" i="12"/>
  <c r="L87" i="12" s="1"/>
  <c r="I87" i="12"/>
  <c r="AL68" i="8"/>
  <c r="AN68" i="8"/>
  <c r="AO68" i="8" s="1"/>
  <c r="BF67" i="8"/>
  <c r="BG67" i="8" s="1"/>
  <c r="BD67" i="8"/>
  <c r="E86" i="12" l="1"/>
  <c r="D86" i="12" s="1"/>
  <c r="C86" i="12" s="1"/>
  <c r="AI70" i="16"/>
  <c r="AJ70" i="16" s="1"/>
  <c r="AG70" i="16"/>
  <c r="K88" i="12"/>
  <c r="L88" i="12" s="1"/>
  <c r="I88" i="12"/>
  <c r="AT68" i="8"/>
  <c r="AU68" i="8" s="1"/>
  <c r="AR68" i="8"/>
  <c r="AX67" i="8"/>
  <c r="AZ67" i="8"/>
  <c r="BA67" i="8" s="1"/>
  <c r="AM69" i="16"/>
  <c r="AO69" i="16"/>
  <c r="AP69" i="16" s="1"/>
  <c r="AN69" i="8"/>
  <c r="AO69" i="8" s="1"/>
  <c r="AL69" i="8"/>
  <c r="BF68" i="8"/>
  <c r="BG68" i="8" s="1"/>
  <c r="BD68" i="8"/>
  <c r="AH70" i="8"/>
  <c r="AI70" i="8" s="1"/>
  <c r="AF70" i="8"/>
  <c r="AN70" i="8" l="1"/>
  <c r="AO70" i="8" s="1"/>
  <c r="AL70" i="8"/>
  <c r="AG71" i="16"/>
  <c r="AI71" i="16"/>
  <c r="AJ71" i="16" s="1"/>
  <c r="AR69" i="8"/>
  <c r="AT69" i="8"/>
  <c r="AU69" i="8" s="1"/>
  <c r="K89" i="12"/>
  <c r="L89" i="12" s="1"/>
  <c r="I89" i="12"/>
  <c r="BD69" i="8"/>
  <c r="BF69" i="8"/>
  <c r="BG69" i="8" s="1"/>
  <c r="AH71" i="8"/>
  <c r="AI71" i="8" s="1"/>
  <c r="AF71" i="8"/>
  <c r="E87" i="12"/>
  <c r="D87" i="12" s="1"/>
  <c r="C87" i="12" s="1"/>
  <c r="AM70" i="16"/>
  <c r="AO70" i="16"/>
  <c r="AP70" i="16" s="1"/>
  <c r="AX68" i="8"/>
  <c r="AZ68" i="8"/>
  <c r="BA68" i="8" s="1"/>
  <c r="I90" i="12" l="1"/>
  <c r="K90" i="12"/>
  <c r="E88" i="12"/>
  <c r="D88" i="12" s="1"/>
  <c r="C88" i="12" s="1"/>
  <c r="AH72" i="8"/>
  <c r="AI72" i="8" s="1"/>
  <c r="AF72" i="8"/>
  <c r="AT70" i="8"/>
  <c r="AU70" i="8" s="1"/>
  <c r="AR70" i="8"/>
  <c r="AG72" i="16"/>
  <c r="AI72" i="16"/>
  <c r="AJ72" i="16" s="1"/>
  <c r="AM71" i="16"/>
  <c r="AO71" i="16"/>
  <c r="AP71" i="16" s="1"/>
  <c r="AL71" i="8"/>
  <c r="AN71" i="8"/>
  <c r="AO71" i="8" s="1"/>
  <c r="AX69" i="8"/>
  <c r="AZ69" i="8"/>
  <c r="BA69" i="8" s="1"/>
  <c r="BF70" i="8"/>
  <c r="BG70" i="8" s="1"/>
  <c r="BD70" i="8"/>
  <c r="K91" i="12" l="1"/>
  <c r="L91" i="12" s="1"/>
  <c r="I91" i="12"/>
  <c r="E89" i="12"/>
  <c r="D89" i="12" s="1"/>
  <c r="C89" i="12" s="1"/>
  <c r="AX70" i="8"/>
  <c r="AZ70" i="8"/>
  <c r="BA70" i="8" s="1"/>
  <c r="AR71" i="8"/>
  <c r="AT71" i="8"/>
  <c r="AU71" i="8" s="1"/>
  <c r="AH73" i="8"/>
  <c r="AI73" i="8" s="1"/>
  <c r="AF73" i="8"/>
  <c r="L90" i="12"/>
  <c r="AN72" i="8"/>
  <c r="AO72" i="8" s="1"/>
  <c r="AL72" i="8"/>
  <c r="AO72" i="16"/>
  <c r="AP72" i="16" s="1"/>
  <c r="AM72" i="16"/>
  <c r="BD71" i="8"/>
  <c r="BF71" i="8"/>
  <c r="BG71" i="8" s="1"/>
  <c r="AI73" i="16"/>
  <c r="AJ73" i="16" s="1"/>
  <c r="AG73" i="16"/>
  <c r="K92" i="12" l="1"/>
  <c r="I92" i="12"/>
  <c r="E90" i="12"/>
  <c r="AF74" i="8"/>
  <c r="AH74" i="8"/>
  <c r="AI74" i="8" s="1"/>
  <c r="AL73" i="8"/>
  <c r="AN73" i="8"/>
  <c r="AO73" i="8" s="1"/>
  <c r="AM73" i="16"/>
  <c r="AO73" i="16"/>
  <c r="AP73" i="16" s="1"/>
  <c r="AT72" i="8"/>
  <c r="AU72" i="8" s="1"/>
  <c r="AR72" i="8"/>
  <c r="AX71" i="8"/>
  <c r="AZ71" i="8"/>
  <c r="BA71" i="8" s="1"/>
  <c r="BF72" i="8"/>
  <c r="BG72" i="8" s="1"/>
  <c r="BD72" i="8"/>
  <c r="AG74" i="16"/>
  <c r="AI74" i="16"/>
  <c r="AJ74" i="16" s="1"/>
  <c r="K93" i="12" l="1"/>
  <c r="L93" i="12" s="1"/>
  <c r="I93" i="12"/>
  <c r="L92" i="12"/>
  <c r="BD73" i="8"/>
  <c r="BF73" i="8"/>
  <c r="BG73" i="8" s="1"/>
  <c r="AH75" i="8"/>
  <c r="AF75" i="8"/>
  <c r="AM74" i="16"/>
  <c r="AO74" i="16"/>
  <c r="AP74" i="16" s="1"/>
  <c r="AL74" i="8"/>
  <c r="AN74" i="8"/>
  <c r="AO74" i="8" s="1"/>
  <c r="AZ72" i="8"/>
  <c r="BA72" i="8" s="1"/>
  <c r="AX72" i="8"/>
  <c r="AI75" i="16"/>
  <c r="AG75" i="16"/>
  <c r="AR73" i="8"/>
  <c r="AT73" i="8"/>
  <c r="AU73" i="8" s="1"/>
  <c r="D90" i="12"/>
  <c r="C90" i="12" s="1"/>
  <c r="E91" i="12" l="1"/>
  <c r="I94" i="12"/>
  <c r="K94" i="12"/>
  <c r="AM75" i="16"/>
  <c r="AO75" i="16"/>
  <c r="AP75" i="16" s="1"/>
  <c r="AL75" i="8"/>
  <c r="AN75" i="8"/>
  <c r="AO75" i="8" s="1"/>
  <c r="AR74" i="8"/>
  <c r="AT74" i="8"/>
  <c r="AU74" i="8" s="1"/>
  <c r="AI75" i="8"/>
  <c r="AH1" i="8"/>
  <c r="AJ75" i="16"/>
  <c r="AJ1" i="16"/>
  <c r="AI1" i="16"/>
  <c r="AX73" i="8"/>
  <c r="AZ73" i="8"/>
  <c r="BA73" i="8" s="1"/>
  <c r="BF74" i="8"/>
  <c r="BG74" i="8" s="1"/>
  <c r="BD74" i="8"/>
  <c r="K95" i="12" l="1"/>
  <c r="L95" i="12" s="1"/>
  <c r="I95" i="12"/>
  <c r="L94" i="12"/>
  <c r="D91" i="12"/>
  <c r="C91" i="12" s="1"/>
  <c r="BD75" i="8"/>
  <c r="BF75" i="8"/>
  <c r="BG75" i="8" s="1"/>
  <c r="AR75" i="8"/>
  <c r="AT75" i="8"/>
  <c r="AU75" i="8" s="1"/>
  <c r="AX74" i="8"/>
  <c r="AZ74" i="8"/>
  <c r="BA74" i="8" s="1"/>
  <c r="AN76" i="8"/>
  <c r="AO76" i="8" s="1"/>
  <c r="AL76" i="8"/>
  <c r="AO76" i="16"/>
  <c r="AP76" i="16" s="1"/>
  <c r="AM76" i="16"/>
  <c r="K96" i="12" l="1"/>
  <c r="I96" i="12"/>
  <c r="E92" i="12"/>
  <c r="AL77" i="8"/>
  <c r="AN77" i="8"/>
  <c r="AO77" i="8" s="1"/>
  <c r="AX75" i="8"/>
  <c r="AZ75" i="8"/>
  <c r="BA75" i="8" s="1"/>
  <c r="AR76" i="8"/>
  <c r="AT76" i="8"/>
  <c r="AU76" i="8" s="1"/>
  <c r="AM77" i="16"/>
  <c r="AO77" i="16"/>
  <c r="AP77" i="16" s="1"/>
  <c r="BD76" i="8"/>
  <c r="BF76" i="8"/>
  <c r="BG76" i="8" s="1"/>
  <c r="D92" i="12" l="1"/>
  <c r="C92" i="12" s="1"/>
  <c r="K97" i="12"/>
  <c r="L97" i="12" s="1"/>
  <c r="I97" i="12"/>
  <c r="L96" i="12"/>
  <c r="AM78" i="16"/>
  <c r="AO78" i="16"/>
  <c r="AP78" i="16" s="1"/>
  <c r="AT77" i="8"/>
  <c r="AU77" i="8" s="1"/>
  <c r="AR77" i="8"/>
  <c r="AZ76" i="8"/>
  <c r="BA76" i="8" s="1"/>
  <c r="AX76" i="8"/>
  <c r="BD77" i="8"/>
  <c r="BF77" i="8"/>
  <c r="BG77" i="8" s="1"/>
  <c r="AL78" i="8"/>
  <c r="AN78" i="8"/>
  <c r="AO78" i="8" s="1"/>
  <c r="I98" i="12" l="1"/>
  <c r="K98" i="12"/>
  <c r="E93" i="12"/>
  <c r="AR78" i="8"/>
  <c r="AT78" i="8"/>
  <c r="AU78" i="8" s="1"/>
  <c r="BF78" i="8"/>
  <c r="BG78" i="8" s="1"/>
  <c r="BD78" i="8"/>
  <c r="AX77" i="8"/>
  <c r="AZ77" i="8"/>
  <c r="BA77" i="8" s="1"/>
  <c r="AL79" i="8"/>
  <c r="AN79" i="8"/>
  <c r="AO79" i="8" s="1"/>
  <c r="AM79" i="16"/>
  <c r="AO79" i="16"/>
  <c r="AP79" i="16" s="1"/>
  <c r="L98" i="12" l="1"/>
  <c r="D93" i="12"/>
  <c r="C93" i="12" s="1"/>
  <c r="K99" i="12"/>
  <c r="L99" i="12" s="1"/>
  <c r="I99" i="12"/>
  <c r="AN80" i="8"/>
  <c r="AO80" i="8" s="1"/>
  <c r="AL80" i="8"/>
  <c r="BD79" i="8"/>
  <c r="BF79" i="8"/>
  <c r="BG79" i="8" s="1"/>
  <c r="AX78" i="8"/>
  <c r="AZ78" i="8"/>
  <c r="BA78" i="8" s="1"/>
  <c r="AM80" i="16"/>
  <c r="AO80" i="16"/>
  <c r="AP80" i="16" s="1"/>
  <c r="AT79" i="8"/>
  <c r="AU79" i="8" s="1"/>
  <c r="AR79" i="8"/>
  <c r="K100" i="12" l="1"/>
  <c r="L100" i="12" s="1"/>
  <c r="I100" i="12"/>
  <c r="E94" i="12"/>
  <c r="AM81" i="16"/>
  <c r="AO81" i="16"/>
  <c r="AP81" i="16" s="1"/>
  <c r="BD80" i="8"/>
  <c r="BF80" i="8"/>
  <c r="BG80" i="8" s="1"/>
  <c r="AX79" i="8"/>
  <c r="AZ79" i="8"/>
  <c r="BA79" i="8" s="1"/>
  <c r="AR80" i="8"/>
  <c r="AT80" i="8"/>
  <c r="AU80" i="8" s="1"/>
  <c r="AL81" i="8"/>
  <c r="AN81" i="8"/>
  <c r="AO81" i="8" s="1"/>
  <c r="I101" i="12" l="1"/>
  <c r="K101" i="12"/>
  <c r="L101" i="12" s="1"/>
  <c r="D94" i="12"/>
  <c r="C94" i="12" s="1"/>
  <c r="AZ80" i="8"/>
  <c r="BA80" i="8" s="1"/>
  <c r="AX80" i="8"/>
  <c r="BF81" i="8"/>
  <c r="BG81" i="8" s="1"/>
  <c r="BD81" i="8"/>
  <c r="AR81" i="8"/>
  <c r="AT81" i="8"/>
  <c r="AU81" i="8" s="1"/>
  <c r="AL82" i="8"/>
  <c r="AN82" i="8"/>
  <c r="AO82" i="8" s="1"/>
  <c r="AM82" i="16"/>
  <c r="AO82" i="16"/>
  <c r="AP82" i="16" s="1"/>
  <c r="E95" i="12" l="1"/>
  <c r="K102" i="12"/>
  <c r="I102" i="12"/>
  <c r="AL83" i="8"/>
  <c r="AN83" i="8"/>
  <c r="AO83" i="8" s="1"/>
  <c r="AT82" i="8"/>
  <c r="AU82" i="8" s="1"/>
  <c r="AR82" i="8"/>
  <c r="BD82" i="8"/>
  <c r="BF82" i="8"/>
  <c r="BG82" i="8" s="1"/>
  <c r="AX81" i="8"/>
  <c r="AZ81" i="8"/>
  <c r="BA81" i="8" s="1"/>
  <c r="AM83" i="16"/>
  <c r="AO83" i="16"/>
  <c r="AP83" i="16" s="1"/>
  <c r="L102" i="12" l="1"/>
  <c r="K13" i="12"/>
  <c r="D95" i="12"/>
  <c r="C95" i="12" s="1"/>
  <c r="AX82" i="8"/>
  <c r="AZ82" i="8"/>
  <c r="BA82" i="8" s="1"/>
  <c r="BD83" i="8"/>
  <c r="BF83" i="8"/>
  <c r="BG83" i="8" s="1"/>
  <c r="AR83" i="8"/>
  <c r="AT83" i="8"/>
  <c r="AU83" i="8" s="1"/>
  <c r="AM84" i="16"/>
  <c r="AO84" i="16"/>
  <c r="AP84" i="16" s="1"/>
  <c r="AN84" i="8"/>
  <c r="AO84" i="8" s="1"/>
  <c r="AL84" i="8"/>
  <c r="E96" i="12" l="1"/>
  <c r="D96" i="12" s="1"/>
  <c r="C96" i="12" s="1"/>
  <c r="AL85" i="8"/>
  <c r="AN85" i="8"/>
  <c r="AO85" i="8" s="1"/>
  <c r="AO85" i="16"/>
  <c r="AP85" i="16" s="1"/>
  <c r="AM85" i="16"/>
  <c r="AR84" i="8"/>
  <c r="AT84" i="8"/>
  <c r="AU84" i="8" s="1"/>
  <c r="BD84" i="8"/>
  <c r="BF84" i="8"/>
  <c r="BG84" i="8" s="1"/>
  <c r="AX83" i="8"/>
  <c r="AZ83" i="8"/>
  <c r="BA83" i="8" s="1"/>
  <c r="E97" i="12" l="1"/>
  <c r="D97" i="12" s="1"/>
  <c r="C97" i="12" s="1"/>
  <c r="AR85" i="8"/>
  <c r="AT85" i="8"/>
  <c r="AU85" i="8" s="1"/>
  <c r="AZ84" i="8"/>
  <c r="BA84" i="8" s="1"/>
  <c r="AX84" i="8"/>
  <c r="AM86" i="16"/>
  <c r="AO86" i="16"/>
  <c r="AP86" i="16" s="1"/>
  <c r="AL86" i="8"/>
  <c r="AN86" i="8"/>
  <c r="AO86" i="8" s="1"/>
  <c r="BD85" i="8"/>
  <c r="BF85" i="8"/>
  <c r="BG85" i="8" s="1"/>
  <c r="E98" i="12" l="1"/>
  <c r="D98" i="12" s="1"/>
  <c r="C98" i="12" s="1"/>
  <c r="AN87" i="8"/>
  <c r="AL87" i="8"/>
  <c r="AM87" i="16"/>
  <c r="AO87" i="16"/>
  <c r="AX85" i="8"/>
  <c r="AZ85" i="8"/>
  <c r="BA85" i="8" s="1"/>
  <c r="BF86" i="8"/>
  <c r="BG86" i="8" s="1"/>
  <c r="BD86" i="8"/>
  <c r="AR86" i="8"/>
  <c r="AT86" i="8"/>
  <c r="AU86" i="8" s="1"/>
  <c r="E99" i="12" l="1"/>
  <c r="D99" i="12" s="1"/>
  <c r="C99" i="12" s="1"/>
  <c r="AP87" i="16"/>
  <c r="AO1" i="16"/>
  <c r="AX86" i="8"/>
  <c r="AZ86" i="8"/>
  <c r="BA86" i="8" s="1"/>
  <c r="BD87" i="8"/>
  <c r="BF87" i="8"/>
  <c r="BG87" i="8" s="1"/>
  <c r="AM88" i="16"/>
  <c r="AO88" i="16"/>
  <c r="AP88" i="16" s="1"/>
  <c r="AR87" i="8"/>
  <c r="AT87" i="8"/>
  <c r="AU87" i="8" s="1"/>
  <c r="AO87" i="8"/>
  <c r="AN1" i="8"/>
  <c r="E100" i="12" l="1"/>
  <c r="D100" i="12" s="1"/>
  <c r="C100" i="12" s="1"/>
  <c r="AM89" i="16"/>
  <c r="AO89" i="16"/>
  <c r="AP89" i="16" s="1"/>
  <c r="BD88" i="8"/>
  <c r="BF88" i="8"/>
  <c r="BG88" i="8" s="1"/>
  <c r="AZ87" i="8"/>
  <c r="BA87" i="8" s="1"/>
  <c r="AX87" i="8"/>
  <c r="AR88" i="8"/>
  <c r="AT88" i="8"/>
  <c r="AU88" i="8" s="1"/>
  <c r="E101" i="12" l="1"/>
  <c r="D101" i="12" s="1"/>
  <c r="C101" i="12" s="1"/>
  <c r="AR89" i="8"/>
  <c r="AT89" i="8"/>
  <c r="AU89" i="8" s="1"/>
  <c r="BD89" i="8"/>
  <c r="BF89" i="8"/>
  <c r="BG89" i="8" s="1"/>
  <c r="AX88" i="8"/>
  <c r="AZ88" i="8"/>
  <c r="BA88" i="8" s="1"/>
  <c r="AO90" i="16"/>
  <c r="AP90" i="16" s="1"/>
  <c r="AM90" i="16"/>
  <c r="E102" i="12" l="1"/>
  <c r="AZ89" i="8"/>
  <c r="BA89" i="8" s="1"/>
  <c r="AX89" i="8"/>
  <c r="BD90" i="8"/>
  <c r="BF90" i="8"/>
  <c r="BG90" i="8" s="1"/>
  <c r="AM91" i="16"/>
  <c r="AO91" i="16"/>
  <c r="AP91" i="16" s="1"/>
  <c r="AT90" i="8"/>
  <c r="AU90" i="8" s="1"/>
  <c r="AR90" i="8"/>
  <c r="D102" i="12" l="1"/>
  <c r="C102" i="12" s="1"/>
  <c r="E13" i="12"/>
  <c r="BF91" i="8"/>
  <c r="BG91" i="8" s="1"/>
  <c r="BD91" i="8"/>
  <c r="AR91" i="8"/>
  <c r="AT91" i="8"/>
  <c r="AU91" i="8" s="1"/>
  <c r="AO92" i="16"/>
  <c r="AP92" i="16" s="1"/>
  <c r="AM92" i="16"/>
  <c r="AX90" i="8"/>
  <c r="AZ90" i="8"/>
  <c r="BA90" i="8" s="1"/>
  <c r="AZ91" i="8" l="1"/>
  <c r="BA91" i="8" s="1"/>
  <c r="AX91" i="8"/>
  <c r="AT92" i="8"/>
  <c r="AU92" i="8" s="1"/>
  <c r="AR92" i="8"/>
  <c r="BD92" i="8"/>
  <c r="BF92" i="8"/>
  <c r="BG92" i="8" s="1"/>
  <c r="AM93" i="16"/>
  <c r="AO93" i="16"/>
  <c r="AP93" i="16" s="1"/>
  <c r="AO94" i="16" l="1"/>
  <c r="AP94" i="16" s="1"/>
  <c r="AM94" i="16"/>
  <c r="BD93" i="8"/>
  <c r="BF93" i="8"/>
  <c r="BG93" i="8" s="1"/>
  <c r="AX92" i="8"/>
  <c r="AZ92" i="8"/>
  <c r="BA92" i="8" s="1"/>
  <c r="AR93" i="8"/>
  <c r="AT93" i="8"/>
  <c r="AU93" i="8" s="1"/>
  <c r="AX93" i="8" l="1"/>
  <c r="AZ93" i="8"/>
  <c r="BA93" i="8" s="1"/>
  <c r="BD94" i="8"/>
  <c r="BF94" i="8"/>
  <c r="BG94" i="8" s="1"/>
  <c r="AM95" i="16"/>
  <c r="AO95" i="16"/>
  <c r="AP95" i="16" s="1"/>
  <c r="AR94" i="8"/>
  <c r="AT94" i="8"/>
  <c r="AU94" i="8" s="1"/>
  <c r="AM96" i="16" l="1"/>
  <c r="AO96" i="16"/>
  <c r="AP96" i="16" s="1"/>
  <c r="AR95" i="8"/>
  <c r="AT95" i="8"/>
  <c r="AU95" i="8" s="1"/>
  <c r="BF95" i="8"/>
  <c r="BG95" i="8" s="1"/>
  <c r="BD95" i="8"/>
  <c r="AX94" i="8"/>
  <c r="AZ94" i="8"/>
  <c r="BA94" i="8" s="1"/>
  <c r="BD96" i="8" l="1"/>
  <c r="BF96" i="8"/>
  <c r="BG96" i="8" s="1"/>
  <c r="AZ95" i="8"/>
  <c r="BA95" i="8" s="1"/>
  <c r="AX95" i="8"/>
  <c r="AR96" i="8"/>
  <c r="AT96" i="8"/>
  <c r="AU96" i="8" s="1"/>
  <c r="AO97" i="16"/>
  <c r="AP97" i="16" s="1"/>
  <c r="AM97" i="16"/>
  <c r="AM98" i="16" l="1"/>
  <c r="AO98" i="16"/>
  <c r="AP98" i="16" s="1"/>
  <c r="AT97" i="8"/>
  <c r="AU97" i="8" s="1"/>
  <c r="AR97" i="8"/>
  <c r="AX96" i="8"/>
  <c r="AZ96" i="8"/>
  <c r="BA96" i="8" s="1"/>
  <c r="BD97" i="8"/>
  <c r="BF97" i="8"/>
  <c r="BG97" i="8" s="1"/>
  <c r="AX97" i="8" l="1"/>
  <c r="AZ97" i="8"/>
  <c r="BA97" i="8" s="1"/>
  <c r="BD98" i="8"/>
  <c r="BF98" i="8"/>
  <c r="BG98" i="8" s="1"/>
  <c r="AR98" i="8"/>
  <c r="AT98" i="8"/>
  <c r="AU98" i="8" s="1"/>
  <c r="AO99" i="16"/>
  <c r="AP99" i="16" s="1"/>
  <c r="AM99" i="16"/>
  <c r="AM100" i="16" l="1"/>
  <c r="AO100" i="16"/>
  <c r="AP100" i="16" s="1"/>
  <c r="AT99" i="8"/>
  <c r="AR99" i="8"/>
  <c r="BF99" i="8"/>
  <c r="BG99" i="8" s="1"/>
  <c r="BD99" i="8"/>
  <c r="AX98" i="8"/>
  <c r="AZ98" i="8"/>
  <c r="BA98" i="8" s="1"/>
  <c r="AZ99" i="8" l="1"/>
  <c r="BA99" i="8" s="1"/>
  <c r="AX99" i="8"/>
  <c r="BD100" i="8"/>
  <c r="BF100" i="8"/>
  <c r="BG100" i="8" s="1"/>
  <c r="AU99" i="8"/>
  <c r="AT1" i="8"/>
  <c r="AO101" i="16"/>
  <c r="AP101" i="16" s="1"/>
  <c r="AM101" i="16"/>
  <c r="AM102" i="16" l="1"/>
  <c r="AO102" i="16"/>
  <c r="AP102" i="16" s="1"/>
  <c r="BF101" i="8"/>
  <c r="BG101" i="8" s="1"/>
  <c r="BD101" i="8"/>
  <c r="AX100" i="8"/>
  <c r="AZ100" i="8"/>
  <c r="BA100" i="8" s="1"/>
  <c r="BD102" i="8" l="1"/>
  <c r="BF102" i="8"/>
  <c r="BG102" i="8" s="1"/>
  <c r="AX101" i="8"/>
  <c r="AZ101" i="8"/>
  <c r="BA101" i="8" s="1"/>
  <c r="AO103" i="16"/>
  <c r="AP103" i="16" s="1"/>
  <c r="AM103" i="16"/>
  <c r="AM104" i="16" l="1"/>
  <c r="AO104" i="16"/>
  <c r="AP104" i="16" s="1"/>
  <c r="AZ102" i="8"/>
  <c r="BA102" i="8" s="1"/>
  <c r="AX102" i="8"/>
  <c r="BD103" i="8"/>
  <c r="BF103" i="8"/>
  <c r="BG103" i="8" s="1"/>
  <c r="BF104" i="8" l="1"/>
  <c r="BG104" i="8" s="1"/>
  <c r="BD104" i="8"/>
  <c r="AX103" i="8"/>
  <c r="AZ103" i="8"/>
  <c r="BA103" i="8" s="1"/>
  <c r="AO105" i="16"/>
  <c r="AP105" i="16" s="1"/>
  <c r="AM105" i="16"/>
  <c r="AM106" i="16" l="1"/>
  <c r="AO106" i="16"/>
  <c r="AP106" i="16" s="1"/>
  <c r="AZ104" i="8"/>
  <c r="BA104" i="8" s="1"/>
  <c r="AX104" i="8"/>
  <c r="BD105" i="8"/>
  <c r="BF105" i="8"/>
  <c r="BG105" i="8" s="1"/>
  <c r="BD106" i="8" l="1"/>
  <c r="BF106" i="8"/>
  <c r="BG106" i="8" s="1"/>
  <c r="AX105" i="8"/>
  <c r="AZ105" i="8"/>
  <c r="BA105" i="8" s="1"/>
  <c r="AO107" i="16"/>
  <c r="AP107" i="16" s="1"/>
  <c r="AM107" i="16"/>
  <c r="AM108" i="16" l="1"/>
  <c r="AO108" i="16"/>
  <c r="AP108" i="16" s="1"/>
  <c r="AX106" i="8"/>
  <c r="AZ106" i="8"/>
  <c r="BA106" i="8" s="1"/>
  <c r="BF107" i="8"/>
  <c r="BG107" i="8" s="1"/>
  <c r="BD107" i="8"/>
  <c r="AZ107" i="8" l="1"/>
  <c r="BA107" i="8" s="1"/>
  <c r="AX107" i="8"/>
  <c r="BD108" i="8"/>
  <c r="BF108" i="8"/>
  <c r="BG108" i="8" s="1"/>
  <c r="AO109" i="16"/>
  <c r="AP109" i="16" s="1"/>
  <c r="AM109" i="16"/>
  <c r="AM110" i="16" l="1"/>
  <c r="AO110" i="16"/>
  <c r="AP110" i="16" s="1"/>
  <c r="AX108" i="8"/>
  <c r="AZ108" i="8"/>
  <c r="BA108" i="8" s="1"/>
  <c r="BF109" i="8"/>
  <c r="BG109" i="8" s="1"/>
  <c r="BD109" i="8"/>
  <c r="BD110" i="8" l="1"/>
  <c r="BF110" i="8"/>
  <c r="BG110" i="8" s="1"/>
  <c r="AX109" i="8"/>
  <c r="AZ109" i="8"/>
  <c r="BA109" i="8" s="1"/>
  <c r="AM111" i="16"/>
  <c r="AO111" i="16"/>
  <c r="AP111" i="16" l="1"/>
  <c r="AP1" i="16"/>
  <c r="AZ110" i="8"/>
  <c r="BA110" i="8" s="1"/>
  <c r="AX110" i="8"/>
  <c r="BD111" i="8"/>
  <c r="BF111" i="8"/>
  <c r="BG111" i="8" s="1"/>
  <c r="BF112" i="8" l="1"/>
  <c r="BG112" i="8" s="1"/>
  <c r="BD112" i="8"/>
  <c r="AZ111" i="8"/>
  <c r="AX111" i="8"/>
  <c r="BD113" i="8" l="1"/>
  <c r="BF113" i="8"/>
  <c r="BG113" i="8" s="1"/>
  <c r="BA111" i="8"/>
  <c r="AZ1" i="8"/>
  <c r="BD114" i="8" l="1"/>
  <c r="BF114" i="8"/>
  <c r="BG114" i="8" s="1"/>
  <c r="BF115" i="8" l="1"/>
  <c r="BG115" i="8" s="1"/>
  <c r="BD115" i="8"/>
  <c r="BD116" i="8" l="1"/>
  <c r="BF116" i="8"/>
  <c r="BG116" i="8" s="1"/>
  <c r="BF117" i="8" l="1"/>
  <c r="BG117" i="8" s="1"/>
  <c r="BD117" i="8"/>
  <c r="BD118" i="8" l="1"/>
  <c r="BF118" i="8"/>
  <c r="BG118" i="8" s="1"/>
  <c r="BF119" i="8" l="1"/>
  <c r="BG119" i="8" s="1"/>
  <c r="BD119" i="8"/>
  <c r="BD120" i="8" l="1"/>
  <c r="BF120" i="8"/>
  <c r="BG120" i="8" s="1"/>
  <c r="BF121" i="8" l="1"/>
  <c r="BG121" i="8" s="1"/>
  <c r="BD121" i="8"/>
  <c r="BD122" i="8" l="1"/>
  <c r="BF122" i="8"/>
  <c r="BG122" i="8" s="1"/>
  <c r="BD123" i="8" l="1"/>
  <c r="BF123" i="8"/>
  <c r="BG123" i="8" l="1"/>
  <c r="BF1" i="8"/>
</calcChain>
</file>

<file path=xl/sharedStrings.xml><?xml version="1.0" encoding="utf-8"?>
<sst xmlns="http://schemas.openxmlformats.org/spreadsheetml/2006/main" count="393" uniqueCount="142">
  <si>
    <t>Первоначальный взнос</t>
  </si>
  <si>
    <t>Сумма микрокредита</t>
  </si>
  <si>
    <t>Срок кредитования</t>
  </si>
  <si>
    <t>Застрахованные риски</t>
  </si>
  <si>
    <t>Программа</t>
  </si>
  <si>
    <t>ДТП, Угон/Хищение</t>
  </si>
  <si>
    <t>●</t>
  </si>
  <si>
    <t>Внешнее Механическое воздействие</t>
  </si>
  <si>
    <t>Случайное внешнее воздействие химических веществ и (или) высокой температуры</t>
  </si>
  <si>
    <t>Стихийные бедствия</t>
  </si>
  <si>
    <t>Противоправные действия третьих лиц</t>
  </si>
  <si>
    <t>Пожар, взрыв</t>
  </si>
  <si>
    <t>Самовозгорание</t>
  </si>
  <si>
    <t>Территория покрытия</t>
  </si>
  <si>
    <t>Франшиза</t>
  </si>
  <si>
    <t>при ущербе</t>
  </si>
  <si>
    <t>платеж</t>
  </si>
  <si>
    <t>Сумма кредита</t>
  </si>
  <si>
    <t>срок кредита</t>
  </si>
  <si>
    <t>Ставка</t>
  </si>
  <si>
    <t>Итого вознаграждение</t>
  </si>
  <si>
    <t>Предварительный график аннуитетных платежей</t>
  </si>
  <si>
    <t>Предварительный график дифференцированных платежей</t>
  </si>
  <si>
    <t>период</t>
  </si>
  <si>
    <t>остаток ОД</t>
  </si>
  <si>
    <t>оплата ОД</t>
  </si>
  <si>
    <t>оплата %%</t>
  </si>
  <si>
    <t>Повреждения стёкол</t>
  </si>
  <si>
    <t>Без учета амортизации (износа) ТС</t>
  </si>
  <si>
    <t>Ремонт у официальных дилеров</t>
  </si>
  <si>
    <t>Услуги эвакуатора (до 20,000тг.)</t>
  </si>
  <si>
    <t>Кража наружных зеркал заднего вида, запасного колеса, расположенного снаружи ТС</t>
  </si>
  <si>
    <t>Без вызова полиции</t>
  </si>
  <si>
    <t>при полной гибели</t>
  </si>
  <si>
    <t>Метод погашения</t>
  </si>
  <si>
    <t>Модель автомобиля</t>
  </si>
  <si>
    <t>НЕТ</t>
  </si>
  <si>
    <t>Участие в программе trade-in</t>
  </si>
  <si>
    <t>Выгода по программе  Hyundai Finance</t>
  </si>
  <si>
    <t>Дополнительное оборудование</t>
  </si>
  <si>
    <t>Последний платеж</t>
  </si>
  <si>
    <t>СТРАХОВАНИЕ ЖИЗНИ</t>
  </si>
  <si>
    <t>3 год</t>
  </si>
  <si>
    <t>0</t>
  </si>
  <si>
    <t>Страхование жизни, лет</t>
  </si>
  <si>
    <t>Постановка на учет Регистрация Договора залога</t>
  </si>
  <si>
    <t>Страховая премия КАСКО</t>
  </si>
  <si>
    <t>Выберете страховку Каско</t>
  </si>
  <si>
    <t>Выберете срок Каско, лет</t>
  </si>
  <si>
    <t>Nomad insurance</t>
  </si>
  <si>
    <t>Коммеск-Өмір</t>
  </si>
  <si>
    <t>СК КАСКО</t>
  </si>
  <si>
    <t>Jeṅil 2</t>
  </si>
  <si>
    <t>Orta 1</t>
  </si>
  <si>
    <t>Orta 2</t>
  </si>
  <si>
    <t>Tolyq</t>
  </si>
  <si>
    <t>Прочие</t>
  </si>
  <si>
    <t xml:space="preserve">Стоимость автомобиля            </t>
  </si>
  <si>
    <t>Classic NEW</t>
  </si>
  <si>
    <t>Минимальная сумма микрокредита 500 000 тг.</t>
  </si>
  <si>
    <t>Стоимость автомобиля со скидкой</t>
  </si>
  <si>
    <t>BMW</t>
  </si>
  <si>
    <t>Volvo</t>
  </si>
  <si>
    <t>JLR</t>
  </si>
  <si>
    <t>Haval</t>
  </si>
  <si>
    <t>Subaru</t>
  </si>
  <si>
    <t>Chery</t>
  </si>
  <si>
    <t>Toyota</t>
  </si>
  <si>
    <t>Lexus</t>
  </si>
  <si>
    <t>исправьте ошибки</t>
  </si>
  <si>
    <t>сумма больше максимально допустимой</t>
  </si>
  <si>
    <t>Ежемесячный платеж</t>
  </si>
  <si>
    <t xml:space="preserve">Выбрав данное пакетное предложение, Вы получаете следующие преимущества: </t>
  </si>
  <si>
    <t>1. Качественное страхование Каско на автомобиль, являющийся залоговым обеспечением по автокредиту, в соответствии с условиями программы микрокредитования</t>
  </si>
  <si>
    <t>2. Жизнь заемщика застрахована, в случае возникновения непредвиденых обстоятельств, страховая компания погасит задолженность по автокредиту</t>
  </si>
  <si>
    <t>* Настоящее коммерческое предложение носит информативный характер и не является обязательством МФО по предоставлению микрокредита на указанных условиях</t>
  </si>
  <si>
    <t>3. Ускоренное оформление авто, постановка и снятие с залога без посещения СпецЦона</t>
  </si>
  <si>
    <t>Ком техника</t>
  </si>
  <si>
    <t xml:space="preserve">Не соответствует, больше 20 млн. </t>
  </si>
  <si>
    <t>Standard</t>
  </si>
  <si>
    <t>ИСХОДНЫЕ ДАННЫЕ</t>
  </si>
  <si>
    <t>КОММЕРЧЕСКОЕ ПРЕДЛОЖЕНИЕ</t>
  </si>
  <si>
    <t>Genesis</t>
  </si>
  <si>
    <t>Бесплатная техпомощь: подкачка колес при полном спуске, подзарядка аккумулятора, эвакуатор при ДТП и поломке, подвоз бензина</t>
  </si>
  <si>
    <t>Changan</t>
  </si>
  <si>
    <t>Classic 10/90 NEW</t>
  </si>
  <si>
    <t>ДЦ</t>
  </si>
  <si>
    <t>Наименование</t>
  </si>
  <si>
    <t>Бизнес направление</t>
  </si>
  <si>
    <t>Является дилерским центром</t>
  </si>
  <si>
    <t>Системный</t>
  </si>
  <si>
    <t>Город</t>
  </si>
  <si>
    <t>B2C</t>
  </si>
  <si>
    <t>Да</t>
  </si>
  <si>
    <t>Алматы</t>
  </si>
  <si>
    <t>Астана</t>
  </si>
  <si>
    <t>Кокшетау</t>
  </si>
  <si>
    <t>Шымкент</t>
  </si>
  <si>
    <t>Нет</t>
  </si>
  <si>
    <t>Костанай</t>
  </si>
  <si>
    <t>Атырау</t>
  </si>
  <si>
    <t>Караганда</t>
  </si>
  <si>
    <t>да франшиза</t>
  </si>
  <si>
    <t>Актау</t>
  </si>
  <si>
    <t>Уральск</t>
  </si>
  <si>
    <t xml:space="preserve">Almaty Motors Premium </t>
  </si>
  <si>
    <t xml:space="preserve">Astana Motor Astana </t>
  </si>
  <si>
    <t xml:space="preserve">Astana Motors Almaty </t>
  </si>
  <si>
    <t xml:space="preserve">Astana Motors Kokshetau </t>
  </si>
  <si>
    <t xml:space="preserve">Astana Motors Premium </t>
  </si>
  <si>
    <t xml:space="preserve">Astana Motors Qabanbai </t>
  </si>
  <si>
    <t xml:space="preserve">Astana Motors Raiymbek </t>
  </si>
  <si>
    <t xml:space="preserve">Astana Motors Shymkent </t>
  </si>
  <si>
    <t xml:space="preserve">Auto Center Astana Motor </t>
  </si>
  <si>
    <t xml:space="preserve">First Motor Group </t>
  </si>
  <si>
    <t xml:space="preserve">Hyundai Auto Almaty </t>
  </si>
  <si>
    <t xml:space="preserve">Hyundai Auto Astana </t>
  </si>
  <si>
    <t xml:space="preserve">Hyundai Auto Kazakhstan </t>
  </si>
  <si>
    <t xml:space="preserve">Hyundai Auto Kostanai </t>
  </si>
  <si>
    <t xml:space="preserve">Hyundai Premium Almaty </t>
  </si>
  <si>
    <t xml:space="preserve">Hyundai Premium Astana </t>
  </si>
  <si>
    <t xml:space="preserve">Hyundai Premium Atyrau </t>
  </si>
  <si>
    <t xml:space="preserve">Hyundai Premium Batys </t>
  </si>
  <si>
    <t xml:space="preserve">Hyundai Premium Karaganda </t>
  </si>
  <si>
    <t xml:space="preserve">Hyundai Premium Kostanai </t>
  </si>
  <si>
    <t xml:space="preserve">Hyundai Premium Shymkent </t>
  </si>
  <si>
    <t xml:space="preserve">MyCar Aktau </t>
  </si>
  <si>
    <t xml:space="preserve">MyCar Almaty </t>
  </si>
  <si>
    <t xml:space="preserve">MyCar Astana </t>
  </si>
  <si>
    <t xml:space="preserve">MyCar Raiymbek </t>
  </si>
  <si>
    <t xml:space="preserve">Premium Auto Almaty </t>
  </si>
  <si>
    <t xml:space="preserve">Scandinavian Motors </t>
  </si>
  <si>
    <t xml:space="preserve">Subaru Motor Almaty </t>
  </si>
  <si>
    <t xml:space="preserve">Subaru Motor Astana </t>
  </si>
  <si>
    <t xml:space="preserve">West Auto Union  </t>
  </si>
  <si>
    <t xml:space="preserve">Торговый Дом АВТОЦЕНТР - БАВАРИЯ </t>
  </si>
  <si>
    <t>MyCar Group</t>
  </si>
  <si>
    <t>пв</t>
  </si>
  <si>
    <t>Прочие                    (несистемные)</t>
  </si>
  <si>
    <t>Аннуитетные платежи</t>
  </si>
  <si>
    <t xml:space="preserve">Престиж MyCar </t>
  </si>
  <si>
    <t>Light pro 20/80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</si>
</sst>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\ _₽_-;\-* #,##0\ _₽_-;_-* &quot;-&quot;??\ _₽_-;_-@_-"/>
    <numFmt numFmtId="166" formatCode="#,##0_ ;\-#,##0\ "/>
    <numFmt numFmtId="167" formatCode="0.0%"/>
    <numFmt numFmtId="168" formatCode="#,##0;[Red]#,##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0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0"/>
      <color theme="1"/>
      <name val="Arial"/>
      <family val="2"/>
    </font>
    <font>
      <sz val="12.5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BE2FF"/>
        <bgColor indexed="64"/>
      </patternFill>
    </fill>
    <fill>
      <patternFill patternType="solid">
        <fgColor rgb="FFFF00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808080"/>
      </left>
      <right style="thin">
        <color rgb="FF808080"/>
      </right>
      <top/>
      <bottom/>
      <diagonal/>
    </border>
    <border>
      <left/>
      <right style="thin">
        <color rgb="FF808080"/>
      </right>
      <top style="double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261">
    <xf numFmtId="0" fontId="0" fillId="0" borderId="0" xfId="0"/>
    <xf numFmtId="0" fontId="2" fillId="0" borderId="0" xfId="0" applyFont="1" applyProtection="1">
      <protection hidden="1"/>
    </xf>
    <xf numFmtId="14" fontId="2" fillId="0" borderId="0" xfId="0" applyNumberFormat="1" applyFont="1" applyAlignment="1" applyProtection="1">
      <alignment horizontal="left"/>
      <protection hidden="1"/>
    </xf>
    <xf numFmtId="0" fontId="2" fillId="0" borderId="1" xfId="0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wrapText="1"/>
      <protection hidden="1"/>
    </xf>
    <xf numFmtId="1" fontId="2" fillId="0" borderId="0" xfId="0" applyNumberFormat="1" applyFont="1" applyProtection="1"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Protection="1">
      <protection hidden="1"/>
    </xf>
    <xf numFmtId="166" fontId="6" fillId="2" borderId="0" xfId="1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vertical="center" wrapText="1"/>
      <protection hidden="1"/>
    </xf>
    <xf numFmtId="9" fontId="2" fillId="2" borderId="0" xfId="2" applyFont="1" applyFill="1" applyBorder="1" applyAlignment="1" applyProtection="1">
      <alignment horizontal="center" vertical="center"/>
      <protection hidden="1"/>
    </xf>
    <xf numFmtId="166" fontId="7" fillId="3" borderId="1" xfId="1" applyNumberFormat="1" applyFont="1" applyFill="1" applyBorder="1" applyAlignment="1" applyProtection="1">
      <alignment horizontal="center" vertical="center"/>
      <protection locked="0" hidden="1"/>
    </xf>
    <xf numFmtId="1" fontId="3" fillId="0" borderId="1" xfId="1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 wrapText="1"/>
      <protection hidden="1"/>
    </xf>
    <xf numFmtId="10" fontId="2" fillId="0" borderId="0" xfId="2" applyNumberFormat="1" applyFont="1" applyProtection="1">
      <protection hidden="1"/>
    </xf>
    <xf numFmtId="9" fontId="2" fillId="0" borderId="0" xfId="0" applyNumberFormat="1" applyFont="1" applyProtection="1">
      <protection hidden="1"/>
    </xf>
    <xf numFmtId="9" fontId="2" fillId="0" borderId="0" xfId="2" applyFont="1" applyProtection="1">
      <protection hidden="1"/>
    </xf>
    <xf numFmtId="9" fontId="4" fillId="2" borderId="3" xfId="2" applyFont="1" applyFill="1" applyBorder="1" applyAlignment="1" applyProtection="1">
      <alignment horizontal="left" vertical="center" wrapText="1"/>
      <protection hidden="1"/>
    </xf>
    <xf numFmtId="0" fontId="2" fillId="4" borderId="1" xfId="0" applyFont="1" applyFill="1" applyBorder="1" applyAlignment="1" applyProtection="1">
      <alignment vertical="center" wrapText="1"/>
      <protection hidden="1"/>
    </xf>
    <xf numFmtId="165" fontId="3" fillId="4" borderId="1" xfId="1" applyNumberFormat="1" applyFont="1" applyFill="1" applyBorder="1" applyAlignment="1" applyProtection="1">
      <alignment horizontal="center" vertical="center"/>
      <protection hidden="1"/>
    </xf>
    <xf numFmtId="166" fontId="2" fillId="0" borderId="0" xfId="0" applyNumberFormat="1" applyFont="1" applyProtection="1">
      <protection hidden="1"/>
    </xf>
    <xf numFmtId="167" fontId="0" fillId="0" borderId="0" xfId="2" applyNumberFormat="1" applyFont="1" applyProtection="1">
      <protection hidden="1"/>
    </xf>
    <xf numFmtId="165" fontId="0" fillId="0" borderId="0" xfId="1" applyNumberFormat="1" applyFont="1" applyProtection="1">
      <protection hidden="1"/>
    </xf>
    <xf numFmtId="0" fontId="8" fillId="0" borderId="1" xfId="0" applyFont="1" applyBorder="1" applyProtection="1">
      <protection hidden="1"/>
    </xf>
    <xf numFmtId="165" fontId="8" fillId="0" borderId="1" xfId="1" applyNumberFormat="1" applyFont="1" applyBorder="1" applyProtection="1">
      <protection hidden="1"/>
    </xf>
    <xf numFmtId="165" fontId="14" fillId="3" borderId="1" xfId="1" applyNumberFormat="1" applyFont="1" applyFill="1" applyBorder="1" applyProtection="1">
      <protection locked="0" hidden="1"/>
    </xf>
    <xf numFmtId="167" fontId="8" fillId="0" borderId="1" xfId="2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165" fontId="0" fillId="0" borderId="1" xfId="0" applyNumberFormat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38" fontId="0" fillId="0" borderId="1" xfId="0" applyNumberFormat="1" applyBorder="1" applyProtection="1">
      <protection hidden="1"/>
    </xf>
    <xf numFmtId="164" fontId="2" fillId="0" borderId="0" xfId="1" applyFont="1" applyProtection="1">
      <protection hidden="1"/>
    </xf>
    <xf numFmtId="10" fontId="2" fillId="0" borderId="1" xfId="0" applyNumberFormat="1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4" fontId="3" fillId="0" borderId="0" xfId="1" applyFont="1" applyBorder="1" applyAlignment="1" applyProtection="1">
      <alignment vertical="center"/>
      <protection hidden="1"/>
    </xf>
    <xf numFmtId="167" fontId="7" fillId="2" borderId="1" xfId="2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17" fillId="0" borderId="1" xfId="0" applyFont="1" applyBorder="1" applyProtection="1">
      <protection hidden="1"/>
    </xf>
    <xf numFmtId="167" fontId="0" fillId="0" borderId="0" xfId="2" applyNumberFormat="1" applyFont="1"/>
    <xf numFmtId="0" fontId="0" fillId="6" borderId="0" xfId="0" applyFill="1"/>
    <xf numFmtId="165" fontId="0" fillId="0" borderId="0" xfId="0" applyNumberFormat="1"/>
    <xf numFmtId="166" fontId="3" fillId="4" borderId="1" xfId="1" applyNumberFormat="1" applyFont="1" applyFill="1" applyBorder="1" applyAlignment="1" applyProtection="1">
      <alignment horizontal="center" vertical="center"/>
      <protection hidden="1"/>
    </xf>
    <xf numFmtId="0" fontId="17" fillId="0" borderId="5" xfId="0" applyFont="1" applyBorder="1" applyProtection="1">
      <protection hidden="1"/>
    </xf>
    <xf numFmtId="10" fontId="2" fillId="0" borderId="0" xfId="2" applyNumberFormat="1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5" fillId="0" borderId="0" xfId="3" applyBorder="1" applyAlignment="1" applyProtection="1">
      <alignment horizontal="center" vertical="center"/>
      <protection hidden="1"/>
    </xf>
    <xf numFmtId="167" fontId="2" fillId="0" borderId="0" xfId="0" applyNumberFormat="1" applyFont="1" applyBorder="1" applyProtection="1"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locked="0" hidden="1"/>
    </xf>
    <xf numFmtId="9" fontId="5" fillId="0" borderId="0" xfId="2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protection hidden="1"/>
    </xf>
    <xf numFmtId="0" fontId="2" fillId="0" borderId="1" xfId="0" applyFont="1" applyBorder="1" applyAlignment="1" applyProtection="1">
      <protection hidden="1"/>
    </xf>
    <xf numFmtId="9" fontId="4" fillId="2" borderId="0" xfId="2" applyFont="1" applyFill="1" applyBorder="1" applyAlignment="1" applyProtection="1">
      <alignment horizontal="left" vertical="center" wrapText="1"/>
      <protection hidden="1"/>
    </xf>
    <xf numFmtId="3" fontId="2" fillId="0" borderId="0" xfId="0" applyNumberFormat="1" applyFont="1" applyProtection="1">
      <protection hidden="1"/>
    </xf>
    <xf numFmtId="0" fontId="3" fillId="3" borderId="15" xfId="0" applyFont="1" applyFill="1" applyBorder="1" applyAlignment="1" applyProtection="1">
      <alignment horizontal="center" vertical="center"/>
      <protection locked="0" hidden="1"/>
    </xf>
    <xf numFmtId="165" fontId="14" fillId="3" borderId="1" xfId="1" applyNumberFormat="1" applyFont="1" applyFill="1" applyBorder="1" applyProtection="1">
      <protection hidden="1"/>
    </xf>
    <xf numFmtId="0" fontId="13" fillId="0" borderId="1" xfId="0" applyFont="1" applyBorder="1" applyAlignment="1" applyProtection="1">
      <alignment horizontal="center" wrapText="1"/>
      <protection hidden="1"/>
    </xf>
    <xf numFmtId="165" fontId="13" fillId="0" borderId="1" xfId="0" applyNumberFormat="1" applyFont="1" applyBorder="1" applyProtection="1">
      <protection hidden="1"/>
    </xf>
    <xf numFmtId="38" fontId="13" fillId="0" borderId="1" xfId="0" applyNumberFormat="1" applyFont="1" applyBorder="1" applyProtection="1"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locked="0" hidden="1"/>
    </xf>
    <xf numFmtId="167" fontId="4" fillId="2" borderId="0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17" fillId="0" borderId="0" xfId="0" applyFont="1" applyBorder="1" applyProtection="1">
      <protection hidden="1"/>
    </xf>
    <xf numFmtId="10" fontId="2" fillId="0" borderId="0" xfId="0" applyNumberFormat="1" applyFont="1" applyBorder="1" applyProtection="1">
      <protection hidden="1"/>
    </xf>
    <xf numFmtId="3" fontId="3" fillId="3" borderId="1" xfId="0" applyNumberFormat="1" applyFont="1" applyFill="1" applyBorder="1" applyAlignment="1" applyProtection="1">
      <alignment horizontal="center" vertical="center"/>
      <protection locked="0" hidden="1"/>
    </xf>
    <xf numFmtId="1" fontId="3" fillId="4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167" fontId="2" fillId="0" borderId="1" xfId="2" applyNumberFormat="1" applyFont="1" applyBorder="1" applyAlignment="1" applyProtection="1">
      <alignment horizontal="center"/>
      <protection hidden="1"/>
    </xf>
    <xf numFmtId="167" fontId="0" fillId="0" borderId="0" xfId="0" applyNumberFormat="1" applyProtection="1">
      <protection hidden="1"/>
    </xf>
    <xf numFmtId="0" fontId="13" fillId="0" borderId="0" xfId="0" applyFont="1" applyBorder="1" applyAlignment="1">
      <alignment vertical="center"/>
    </xf>
    <xf numFmtId="167" fontId="7" fillId="2" borderId="2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Protection="1">
      <protection hidden="1"/>
    </xf>
    <xf numFmtId="165" fontId="0" fillId="0" borderId="0" xfId="0" applyNumberFormat="1" applyFill="1" applyBorder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3" fontId="0" fillId="0" borderId="0" xfId="0" applyNumberForma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165" fontId="13" fillId="0" borderId="0" xfId="0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center"/>
      <protection hidden="1"/>
    </xf>
    <xf numFmtId="3" fontId="0" fillId="0" borderId="0" xfId="2" applyNumberFormat="1" applyFont="1" applyProtection="1">
      <protection hidden="1"/>
    </xf>
    <xf numFmtId="0" fontId="2" fillId="0" borderId="0" xfId="0" applyFont="1" applyAlignment="1" applyProtection="1">
      <alignment horizontal="center" wrapText="1"/>
      <protection hidden="1"/>
    </xf>
    <xf numFmtId="3" fontId="0" fillId="0" borderId="0" xfId="0" applyNumberFormat="1" applyFill="1" applyBorder="1" applyProtection="1">
      <protection hidden="1"/>
    </xf>
    <xf numFmtId="3" fontId="0" fillId="0" borderId="0" xfId="0" applyNumberFormat="1" applyFill="1" applyBorder="1" applyAlignment="1" applyProtection="1">
      <alignment horizontal="center"/>
      <protection hidden="1"/>
    </xf>
    <xf numFmtId="166" fontId="0" fillId="0" borderId="0" xfId="1" applyNumberFormat="1" applyFont="1" applyProtection="1">
      <protection hidden="1"/>
    </xf>
    <xf numFmtId="0" fontId="2" fillId="0" borderId="1" xfId="0" applyFont="1" applyBorder="1" applyProtection="1">
      <protection hidden="1"/>
    </xf>
    <xf numFmtId="10" fontId="0" fillId="0" borderId="0" xfId="0" applyNumberFormat="1"/>
    <xf numFmtId="0" fontId="13" fillId="0" borderId="0" xfId="0" applyFont="1" applyBorder="1" applyAlignment="1">
      <alignment vertical="center"/>
    </xf>
    <xf numFmtId="165" fontId="14" fillId="3" borderId="1" xfId="1" applyNumberFormat="1" applyFont="1" applyFill="1" applyBorder="1" applyAlignment="1" applyProtection="1">
      <protection locked="0" hidden="1"/>
    </xf>
    <xf numFmtId="168" fontId="0" fillId="0" borderId="1" xfId="0" applyNumberFormat="1" applyBorder="1" applyProtection="1">
      <protection hidden="1"/>
    </xf>
    <xf numFmtId="168" fontId="18" fillId="0" borderId="1" xfId="0" applyNumberFormat="1" applyFont="1" applyBorder="1" applyProtection="1">
      <protection hidden="1"/>
    </xf>
    <xf numFmtId="0" fontId="2" fillId="0" borderId="5" xfId="0" applyFont="1" applyBorder="1" applyAlignment="1" applyProtection="1">
      <alignment horizontal="left"/>
      <protection hidden="1"/>
    </xf>
    <xf numFmtId="10" fontId="2" fillId="0" borderId="4" xfId="2" applyNumberFormat="1" applyFont="1" applyBorder="1" applyProtection="1">
      <protection hidden="1"/>
    </xf>
    <xf numFmtId="10" fontId="2" fillId="0" borderId="25" xfId="2" applyNumberFormat="1" applyFont="1" applyBorder="1" applyProtection="1">
      <protection hidden="1"/>
    </xf>
    <xf numFmtId="10" fontId="2" fillId="0" borderId="26" xfId="2" applyNumberFormat="1" applyFont="1" applyBorder="1" applyProtection="1">
      <protection hidden="1"/>
    </xf>
    <xf numFmtId="0" fontId="7" fillId="2" borderId="1" xfId="0" applyFont="1" applyFill="1" applyBorder="1" applyAlignment="1" applyProtection="1">
      <alignment vertical="center" wrapText="1"/>
      <protection hidden="1"/>
    </xf>
    <xf numFmtId="166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2" borderId="1" xfId="1" applyNumberFormat="1" applyFont="1" applyFill="1" applyBorder="1" applyAlignment="1" applyProtection="1">
      <alignment vertical="center"/>
      <protection hidden="1"/>
    </xf>
    <xf numFmtId="3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3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locked="0" hidden="1"/>
    </xf>
    <xf numFmtId="49" fontId="2" fillId="0" borderId="0" xfId="0" applyNumberFormat="1" applyFont="1" applyProtection="1">
      <protection hidden="1"/>
    </xf>
    <xf numFmtId="0" fontId="3" fillId="3" borderId="28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0" fontId="4" fillId="2" borderId="34" xfId="0" applyFont="1" applyFill="1" applyBorder="1" applyAlignment="1" applyProtection="1">
      <alignment horizontal="center" vertical="center" wrapText="1"/>
      <protection locked="0" hidden="1"/>
    </xf>
    <xf numFmtId="10" fontId="2" fillId="0" borderId="15" xfId="2" applyNumberFormat="1" applyFont="1" applyBorder="1" applyProtection="1">
      <protection hidden="1"/>
    </xf>
    <xf numFmtId="0" fontId="8" fillId="0" borderId="18" xfId="0" applyFont="1" applyBorder="1" applyAlignment="1" applyProtection="1">
      <alignment horizontal="left"/>
      <protection hidden="1"/>
    </xf>
    <xf numFmtId="10" fontId="8" fillId="0" borderId="1" xfId="0" applyNumberFormat="1" applyFont="1" applyBorder="1" applyProtection="1">
      <protection hidden="1"/>
    </xf>
    <xf numFmtId="0" fontId="2" fillId="0" borderId="27" xfId="0" applyFont="1" applyBorder="1" applyProtection="1">
      <protection hidden="1"/>
    </xf>
    <xf numFmtId="0" fontId="2" fillId="0" borderId="7" xfId="0" applyFont="1" applyBorder="1" applyAlignment="1" applyProtection="1">
      <alignment horizontal="left"/>
      <protection hidden="1"/>
    </xf>
    <xf numFmtId="10" fontId="2" fillId="0" borderId="8" xfId="0" applyNumberFormat="1" applyFont="1" applyBorder="1" applyProtection="1">
      <protection hidden="1"/>
    </xf>
    <xf numFmtId="10" fontId="2" fillId="0" borderId="19" xfId="2" applyNumberFormat="1" applyFont="1" applyBorder="1" applyProtection="1">
      <protection hidden="1"/>
    </xf>
    <xf numFmtId="0" fontId="8" fillId="8" borderId="16" xfId="0" applyFont="1" applyFill="1" applyBorder="1" applyAlignment="1" applyProtection="1">
      <alignment horizontal="left"/>
      <protection hidden="1"/>
    </xf>
    <xf numFmtId="10" fontId="8" fillId="8" borderId="17" xfId="0" applyNumberFormat="1" applyFont="1" applyFill="1" applyBorder="1" applyProtection="1">
      <protection hidden="1"/>
    </xf>
    <xf numFmtId="10" fontId="2" fillId="0" borderId="14" xfId="2" applyNumberFormat="1" applyFont="1" applyBorder="1" applyProtection="1">
      <protection hidden="1"/>
    </xf>
    <xf numFmtId="10" fontId="2" fillId="0" borderId="28" xfId="2" applyNumberFormat="1" applyFont="1" applyBorder="1" applyProtection="1"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167" fontId="0" fillId="0" borderId="0" xfId="2" applyNumberFormat="1" applyFont="1" applyFill="1" applyBorder="1" applyProtection="1">
      <protection hidden="1"/>
    </xf>
    <xf numFmtId="0" fontId="0" fillId="0" borderId="0" xfId="0" applyAlignment="1" applyProtection="1">
      <alignment horizontal="right" vertical="center"/>
      <protection hidden="1"/>
    </xf>
    <xf numFmtId="38" fontId="0" fillId="0" borderId="1" xfId="0" applyNumberForma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/>
      <protection locked="0" hidden="1"/>
    </xf>
    <xf numFmtId="9" fontId="2" fillId="6" borderId="1" xfId="2" applyFont="1" applyFill="1" applyBorder="1" applyAlignment="1" applyProtection="1">
      <alignment horizontal="center" vertical="center" wrapText="1"/>
      <protection hidden="1"/>
    </xf>
    <xf numFmtId="9" fontId="2" fillId="6" borderId="1" xfId="2" applyFont="1" applyFill="1" applyBorder="1" applyAlignment="1" applyProtection="1">
      <alignment horizontal="center" vertical="center" wrapText="1"/>
      <protection locked="0" hidden="1"/>
    </xf>
    <xf numFmtId="167" fontId="4" fillId="2" borderId="3" xfId="2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Protection="1">
      <protection hidden="1"/>
    </xf>
    <xf numFmtId="9" fontId="0" fillId="0" borderId="0" xfId="2" applyFont="1" applyProtection="1">
      <protection hidden="1"/>
    </xf>
    <xf numFmtId="9" fontId="0" fillId="0" borderId="0" xfId="2" applyFont="1" applyFill="1" applyBorder="1" applyAlignment="1" applyProtection="1">
      <alignment horizontal="center"/>
      <protection hidden="1"/>
    </xf>
    <xf numFmtId="166" fontId="0" fillId="0" borderId="1" xfId="1" applyNumberFormat="1" applyFont="1" applyBorder="1" applyAlignment="1" applyProtection="1">
      <alignment horizontal="center"/>
      <protection hidden="1"/>
    </xf>
    <xf numFmtId="3" fontId="0" fillId="0" borderId="0" xfId="0" applyNumberFormat="1" applyBorder="1" applyAlignment="1" applyProtection="1">
      <alignment horizontal="center" vertical="center"/>
      <protection hidden="1"/>
    </xf>
    <xf numFmtId="3" fontId="2" fillId="0" borderId="0" xfId="0" applyNumberFormat="1" applyFont="1" applyBorder="1" applyProtection="1">
      <protection hidden="1"/>
    </xf>
    <xf numFmtId="166" fontId="2" fillId="2" borderId="1" xfId="1" applyNumberFormat="1" applyFont="1" applyFill="1" applyBorder="1" applyAlignment="1" applyProtection="1">
      <alignment horizontal="center" vertical="center"/>
      <protection hidden="1"/>
    </xf>
    <xf numFmtId="10" fontId="7" fillId="2" borderId="1" xfId="2" applyNumberFormat="1" applyFont="1" applyFill="1" applyBorder="1" applyAlignment="1" applyProtection="1">
      <alignment horizontal="center" vertical="center"/>
      <protection hidden="1"/>
    </xf>
    <xf numFmtId="0" fontId="3" fillId="3" borderId="14" xfId="0" applyFont="1" applyFill="1" applyBorder="1" applyAlignment="1" applyProtection="1">
      <alignment horizontal="center" vertical="center" wrapText="1"/>
      <protection locked="0" hidden="1"/>
    </xf>
    <xf numFmtId="9" fontId="5" fillId="0" borderId="0" xfId="2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10" fontId="7" fillId="2" borderId="2" xfId="2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2" fillId="6" borderId="5" xfId="0" applyFont="1" applyFill="1" applyBorder="1" applyAlignment="1" applyProtection="1">
      <alignment horizontal="left"/>
      <protection hidden="1"/>
    </xf>
    <xf numFmtId="10" fontId="2" fillId="6" borderId="4" xfId="2" applyNumberFormat="1" applyFont="1" applyFill="1" applyBorder="1" applyProtection="1">
      <protection hidden="1"/>
    </xf>
    <xf numFmtId="10" fontId="2" fillId="6" borderId="1" xfId="0" applyNumberFormat="1" applyFont="1" applyFill="1" applyBorder="1" applyProtection="1">
      <protection hidden="1"/>
    </xf>
    <xf numFmtId="0" fontId="2" fillId="6" borderId="24" xfId="0" applyFont="1" applyFill="1" applyBorder="1" applyProtection="1">
      <protection hidden="1"/>
    </xf>
    <xf numFmtId="10" fontId="2" fillId="6" borderId="25" xfId="2" applyNumberFormat="1" applyFont="1" applyFill="1" applyBorder="1" applyProtection="1">
      <protection hidden="1"/>
    </xf>
    <xf numFmtId="166" fontId="7" fillId="2" borderId="1" xfId="1" applyNumberFormat="1" applyFont="1" applyFill="1" applyBorder="1" applyAlignment="1" applyProtection="1">
      <alignment horizontal="center" vertical="center"/>
      <protection hidden="1"/>
    </xf>
    <xf numFmtId="0" fontId="2" fillId="6" borderId="1" xfId="0" applyFont="1" applyFill="1" applyBorder="1" applyAlignment="1" applyProtection="1">
      <alignment vertical="center" wrapText="1"/>
      <protection hidden="1"/>
    </xf>
    <xf numFmtId="166" fontId="7" fillId="6" borderId="1" xfId="1" applyNumberFormat="1" applyFont="1" applyFill="1" applyBorder="1" applyAlignment="1" applyProtection="1">
      <alignment horizontal="center" vertical="center"/>
      <protection locked="0" hidden="1"/>
    </xf>
    <xf numFmtId="9" fontId="8" fillId="0" borderId="5" xfId="0" applyNumberFormat="1" applyFont="1" applyBorder="1" applyProtection="1">
      <protection hidden="1"/>
    </xf>
    <xf numFmtId="0" fontId="21" fillId="0" borderId="0" xfId="3" applyFont="1" applyBorder="1" applyAlignment="1" applyProtection="1">
      <alignment horizontal="center" vertical="center" wrapText="1"/>
      <protection hidden="1"/>
    </xf>
    <xf numFmtId="9" fontId="4" fillId="3" borderId="0" xfId="2" applyFont="1" applyFill="1" applyBorder="1" applyAlignment="1" applyProtection="1">
      <alignment horizontal="center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22" fillId="2" borderId="1" xfId="0" applyFont="1" applyFill="1" applyBorder="1" applyAlignment="1" applyProtection="1">
      <alignment horizontal="center" vertical="center" wrapText="1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166" fontId="6" fillId="2" borderId="1" xfId="1" applyNumberFormat="1" applyFont="1" applyFill="1" applyBorder="1" applyAlignment="1" applyProtection="1">
      <alignment horizontal="center" vertical="center"/>
      <protection hidden="1"/>
    </xf>
    <xf numFmtId="0" fontId="3" fillId="4" borderId="1" xfId="0" applyFont="1" applyFill="1" applyBorder="1" applyAlignment="1" applyProtection="1">
      <alignment vertical="center" wrapText="1"/>
      <protection hidden="1"/>
    </xf>
    <xf numFmtId="0" fontId="3" fillId="2" borderId="1" xfId="0" applyFont="1" applyFill="1" applyBorder="1" applyAlignment="1" applyProtection="1">
      <alignment horizontal="left" vertical="center" wrapText="1"/>
      <protection hidden="1"/>
    </xf>
    <xf numFmtId="166" fontId="3" fillId="2" borderId="1" xfId="1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Protection="1">
      <protection hidden="1"/>
    </xf>
    <xf numFmtId="1" fontId="3" fillId="6" borderId="1" xfId="1" applyNumberFormat="1" applyFont="1" applyFill="1" applyBorder="1" applyAlignment="1" applyProtection="1">
      <alignment horizontal="center" vertical="center"/>
      <protection hidden="1"/>
    </xf>
    <xf numFmtId="1" fontId="3" fillId="6" borderId="4" xfId="1" applyNumberFormat="1" applyFont="1" applyFill="1" applyBorder="1" applyAlignment="1" applyProtection="1">
      <alignment horizontal="center" vertical="center"/>
      <protection hidden="1"/>
    </xf>
    <xf numFmtId="167" fontId="7" fillId="6" borderId="1" xfId="2" applyNumberFormat="1" applyFont="1" applyFill="1" applyBorder="1" applyAlignment="1" applyProtection="1">
      <alignment horizontal="center" vertical="center"/>
      <protection hidden="1"/>
    </xf>
    <xf numFmtId="167" fontId="7" fillId="6" borderId="2" xfId="2" applyNumberFormat="1" applyFont="1" applyFill="1" applyBorder="1" applyAlignment="1" applyProtection="1">
      <alignment horizontal="center" vertical="center"/>
      <protection hidden="1"/>
    </xf>
    <xf numFmtId="10" fontId="2" fillId="6" borderId="2" xfId="2" applyNumberFormat="1" applyFont="1" applyFill="1" applyBorder="1" applyAlignment="1" applyProtection="1">
      <alignment horizontal="center" vertical="center"/>
      <protection hidden="1"/>
    </xf>
    <xf numFmtId="166" fontId="3" fillId="6" borderId="1" xfId="1" applyNumberFormat="1" applyFont="1" applyFill="1" applyBorder="1" applyAlignment="1" applyProtection="1">
      <alignment horizontal="center" vertical="center"/>
      <protection hidden="1"/>
    </xf>
    <xf numFmtId="166" fontId="3" fillId="6" borderId="4" xfId="1" applyNumberFormat="1" applyFont="1" applyFill="1" applyBorder="1" applyAlignment="1" applyProtection="1">
      <alignment horizontal="center" vertical="center"/>
      <protection hidden="1"/>
    </xf>
    <xf numFmtId="0" fontId="24" fillId="0" borderId="0" xfId="3" applyFont="1" applyAlignment="1" applyProtection="1">
      <alignment horizontal="center" wrapText="1"/>
      <protection hidden="1"/>
    </xf>
    <xf numFmtId="166" fontId="4" fillId="0" borderId="36" xfId="0" applyNumberFormat="1" applyFont="1" applyBorder="1" applyProtection="1">
      <protection hidden="1"/>
    </xf>
    <xf numFmtId="0" fontId="4" fillId="0" borderId="2" xfId="0" applyFont="1" applyBorder="1" applyAlignment="1" applyProtection="1">
      <alignment horizontal="center" wrapText="1"/>
      <protection hidden="1"/>
    </xf>
    <xf numFmtId="0" fontId="21" fillId="0" borderId="8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25" fillId="9" borderId="37" xfId="0" applyFont="1" applyFill="1" applyBorder="1"/>
    <xf numFmtId="0" fontId="25" fillId="9" borderId="38" xfId="0" applyFont="1" applyFill="1" applyBorder="1"/>
    <xf numFmtId="0" fontId="0" fillId="0" borderId="40" xfId="0" applyBorder="1" applyAlignment="1">
      <alignment vertical="center"/>
    </xf>
    <xf numFmtId="0" fontId="0" fillId="10" borderId="40" xfId="0" applyFill="1" applyBorder="1" applyAlignment="1">
      <alignment vertical="center"/>
    </xf>
    <xf numFmtId="0" fontId="2" fillId="0" borderId="1" xfId="0" applyFont="1" applyBorder="1" applyAlignment="1" applyProtection="1">
      <alignment vertical="center"/>
      <protection hidden="1"/>
    </xf>
    <xf numFmtId="0" fontId="13" fillId="0" borderId="39" xfId="0" applyFont="1" applyBorder="1" applyAlignment="1">
      <alignment vertical="center"/>
    </xf>
    <xf numFmtId="0" fontId="13" fillId="10" borderId="39" xfId="0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0" fontId="25" fillId="9" borderId="42" xfId="0" applyFont="1" applyFill="1" applyBorder="1"/>
    <xf numFmtId="9" fontId="13" fillId="0" borderId="43" xfId="2" applyFont="1" applyBorder="1" applyAlignment="1">
      <alignment vertical="center"/>
    </xf>
    <xf numFmtId="0" fontId="26" fillId="3" borderId="1" xfId="0" applyFont="1" applyFill="1" applyBorder="1" applyAlignment="1" applyProtection="1">
      <alignment horizontal="center" vertical="center" wrapText="1"/>
      <protection locked="0" hidden="1"/>
    </xf>
    <xf numFmtId="0" fontId="3" fillId="2" borderId="0" xfId="0" applyFont="1" applyFill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>
      <alignment vertical="center"/>
    </xf>
    <xf numFmtId="0" fontId="16" fillId="0" borderId="0" xfId="0" applyFont="1" applyAlignment="1" applyProtection="1">
      <alignment horizontal="left"/>
      <protection hidden="1"/>
    </xf>
    <xf numFmtId="0" fontId="9" fillId="2" borderId="4" xfId="0" applyFont="1" applyFill="1" applyBorder="1" applyAlignment="1" applyProtection="1">
      <alignment horizontal="left" wrapText="1"/>
      <protection hidden="1"/>
    </xf>
    <xf numFmtId="0" fontId="9" fillId="2" borderId="9" xfId="0" applyFont="1" applyFill="1" applyBorder="1" applyAlignment="1" applyProtection="1">
      <alignment horizontal="left" wrapText="1"/>
      <protection hidden="1"/>
    </xf>
    <xf numFmtId="0" fontId="9" fillId="2" borderId="5" xfId="0" applyFont="1" applyFill="1" applyBorder="1" applyAlignment="1" applyProtection="1">
      <alignment horizontal="left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9" fillId="2" borderId="4" xfId="0" applyFont="1" applyFill="1" applyBorder="1" applyAlignment="1" applyProtection="1">
      <alignment horizontal="left" vertical="center" wrapText="1"/>
      <protection hidden="1"/>
    </xf>
    <xf numFmtId="0" fontId="9" fillId="2" borderId="9" xfId="0" applyFont="1" applyFill="1" applyBorder="1" applyAlignment="1" applyProtection="1">
      <alignment horizontal="left" vertical="center" wrapText="1"/>
      <protection hidden="1"/>
    </xf>
    <xf numFmtId="0" fontId="9" fillId="2" borderId="5" xfId="0" applyFont="1" applyFill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0" fontId="3" fillId="0" borderId="9" xfId="0" applyFont="1" applyBorder="1" applyAlignment="1" applyProtection="1">
      <alignment horizontal="left" vertic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167" fontId="2" fillId="0" borderId="20" xfId="2" applyNumberFormat="1" applyFont="1" applyBorder="1" applyAlignment="1" applyProtection="1">
      <alignment horizontal="center" vertical="center"/>
      <protection hidden="1"/>
    </xf>
    <xf numFmtId="167" fontId="2" fillId="0" borderId="6" xfId="2" applyNumberFormat="1" applyFont="1" applyBorder="1" applyAlignment="1" applyProtection="1">
      <alignment horizontal="center" vertical="center"/>
      <protection hidden="1"/>
    </xf>
    <xf numFmtId="167" fontId="2" fillId="0" borderId="19" xfId="2" applyNumberFormat="1" applyFont="1" applyBorder="1" applyAlignment="1" applyProtection="1">
      <alignment horizontal="center" vertical="center"/>
      <protection hidden="1"/>
    </xf>
    <xf numFmtId="167" fontId="2" fillId="0" borderId="7" xfId="2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 wrapText="1"/>
      <protection hidden="1"/>
    </xf>
    <xf numFmtId="0" fontId="10" fillId="0" borderId="5" xfId="0" applyFont="1" applyBorder="1" applyAlignment="1" applyProtection="1">
      <alignment horizontal="center" vertical="center" wrapText="1"/>
      <protection hidden="1"/>
    </xf>
    <xf numFmtId="9" fontId="2" fillId="0" borderId="4" xfId="2" applyFont="1" applyBorder="1" applyAlignment="1" applyProtection="1">
      <alignment horizontal="center" vertical="center" wrapText="1"/>
      <protection hidden="1"/>
    </xf>
    <xf numFmtId="9" fontId="2" fillId="0" borderId="5" xfId="2" applyFont="1" applyBorder="1" applyAlignment="1" applyProtection="1">
      <alignment horizontal="center" vertical="center" wrapText="1"/>
      <protection hidden="1"/>
    </xf>
    <xf numFmtId="164" fontId="3" fillId="0" borderId="4" xfId="1" applyFont="1" applyBorder="1" applyAlignment="1" applyProtection="1">
      <alignment horizontal="center" vertical="center"/>
      <protection hidden="1"/>
    </xf>
    <xf numFmtId="164" fontId="3" fillId="0" borderId="5" xfId="1" applyFont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 wrapText="1"/>
      <protection hidden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3" borderId="27" xfId="0" applyFont="1" applyFill="1" applyBorder="1" applyAlignment="1" applyProtection="1">
      <alignment horizontal="center" vertical="center" wrapText="1"/>
      <protection locked="0" hidden="1"/>
    </xf>
    <xf numFmtId="0" fontId="2" fillId="3" borderId="25" xfId="0" applyFont="1" applyFill="1" applyBorder="1" applyAlignment="1" applyProtection="1">
      <alignment horizontal="center" vertical="center" wrapText="1"/>
      <protection locked="0" hidden="1"/>
    </xf>
    <xf numFmtId="0" fontId="2" fillId="3" borderId="28" xfId="0" applyFont="1" applyFill="1" applyBorder="1" applyAlignment="1" applyProtection="1">
      <alignment horizontal="center" vertical="center" wrapText="1"/>
      <protection locked="0"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166" fontId="4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20" fillId="0" borderId="32" xfId="0" applyFont="1" applyBorder="1" applyAlignment="1" applyProtection="1">
      <alignment horizontal="center" vertical="center"/>
      <protection hidden="1"/>
    </xf>
    <xf numFmtId="0" fontId="0" fillId="0" borderId="33" xfId="0" applyBorder="1" applyAlignment="1">
      <alignment horizontal="center" vertical="center"/>
    </xf>
    <xf numFmtId="0" fontId="4" fillId="2" borderId="9" xfId="0" applyFont="1" applyFill="1" applyBorder="1" applyAlignment="1" applyProtection="1">
      <alignment vertical="center" wrapText="1"/>
      <protection hidden="1"/>
    </xf>
    <xf numFmtId="0" fontId="21" fillId="0" borderId="9" xfId="0" applyFont="1" applyBorder="1" applyAlignment="1">
      <alignment vertical="center"/>
    </xf>
    <xf numFmtId="0" fontId="0" fillId="0" borderId="9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0" fillId="0" borderId="5" xfId="0" applyBorder="1" applyAlignment="1">
      <alignment horizontal="center" vertical="center"/>
    </xf>
    <xf numFmtId="166" fontId="4" fillId="2" borderId="10" xfId="1" applyNumberFormat="1" applyFont="1" applyFill="1" applyBorder="1" applyAlignment="1" applyProtection="1">
      <alignment horizontal="center" vertical="center" wrapText="1"/>
      <protection hidden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165" fontId="13" fillId="0" borderId="12" xfId="0" applyNumberFormat="1" applyFont="1" applyBorder="1" applyAlignment="1" applyProtection="1">
      <alignment horizontal="center"/>
      <protection hidden="1"/>
    </xf>
    <xf numFmtId="165" fontId="13" fillId="0" borderId="13" xfId="0" applyNumberFormat="1" applyFont="1" applyBorder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center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1" xfId="0" applyBorder="1" applyAlignment="1" applyProtection="1">
      <alignment horizontal="right"/>
      <protection hidden="1"/>
    </xf>
    <xf numFmtId="0" fontId="12" fillId="0" borderId="0" xfId="0" applyFont="1" applyFill="1" applyBorder="1" applyAlignment="1" applyProtection="1">
      <alignment horizontal="center"/>
      <protection hidden="1"/>
    </xf>
  </cellXfs>
  <cellStyles count="4">
    <cellStyle name="Обычный" xfId="0" builtinId="0"/>
    <cellStyle name="Обычный 2" xfId="3" xr:uid="{F570D7F7-538D-4003-9048-43D18947947B}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139700</xdr:colOff>
      <xdr:row>0</xdr:row>
      <xdr:rowOff>88900</xdr:rowOff>
    </xdr:from>
    <xdr:to>
      <xdr:col>10</xdr:col>
      <xdr:colOff>139700</xdr:colOff>
      <xdr:row>3</xdr:row>
      <xdr:rowOff>29301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671C6AD-F2A5-4EC8-B7E8-B854CF6EA4A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6440" y="88900"/>
          <a:ext cx="2849880" cy="53476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350520</xdr:colOff>
      <xdr:row>8</xdr:row>
      <xdr:rowOff>0</xdr:rowOff>
    </xdr:from>
    <xdr:to>
      <xdr:col>7</xdr:col>
      <xdr:colOff>22860</xdr:colOff>
      <xdr:row>9</xdr:row>
      <xdr:rowOff>225607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61E6FB15-35E6-4D8F-A198-1482DAA943D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5640" y="7620"/>
          <a:ext cx="2857500" cy="45420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243840</xdr:colOff>
      <xdr:row>4</xdr:row>
      <xdr:rowOff>106680</xdr:rowOff>
    </xdr:from>
    <xdr:to>
      <xdr:col>6</xdr:col>
      <xdr:colOff>160020</xdr:colOff>
      <xdr:row>6</xdr:row>
      <xdr:rowOff>225607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2F3A9126-E109-4D11-B974-9498141DEC3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8465" y="0"/>
          <a:ext cx="2783205" cy="46373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ветящийся край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5961E-ED24-4742-9158-DA15CFA4D5C2}">
  <sheetPr codeName="Лист1"/>
  <dimension ref="B1:J29"/>
  <sheetViews>
    <sheetView zoomScaleNormal="100" workbookViewId="0">
      <selection activeCell="I8" sqref="I8"/>
    </sheetView>
  </sheetViews>
  <sheetFormatPr defaultRowHeight="14.4" x14ac:dyDescent="0.3"/>
  <cols>
    <col min="2" max="2" width="27.6640625" customWidth="1"/>
    <col min="3" max="3" width="17.6640625" customWidth="1"/>
    <col min="4" max="9" width="16.33203125" customWidth="1"/>
  </cols>
  <sheetData>
    <row r="1" spans="2:10" ht="15.6" x14ac:dyDescent="0.3">
      <c r="B1" s="1"/>
      <c r="C1" s="1"/>
      <c r="D1" s="1"/>
      <c r="E1" s="1"/>
      <c r="F1" s="1"/>
      <c r="G1" s="1"/>
      <c r="H1" s="1"/>
      <c r="I1" s="1"/>
      <c r="J1" s="4"/>
    </row>
    <row r="2" spans="2:10" ht="15.6" x14ac:dyDescent="0.3">
      <c r="B2" s="1"/>
      <c r="C2" s="1"/>
      <c r="D2" s="1"/>
      <c r="E2" s="1"/>
      <c r="F2" s="1"/>
      <c r="G2" s="1"/>
      <c r="H2" s="1"/>
      <c r="I2" s="1"/>
      <c r="J2" s="4"/>
    </row>
    <row r="3" spans="2:10" ht="15.6" x14ac:dyDescent="0.3">
      <c r="B3" s="1"/>
      <c r="C3" s="1"/>
      <c r="D3" s="1"/>
      <c r="E3" s="1"/>
      <c r="F3" s="187"/>
      <c r="G3" s="187"/>
      <c r="H3" s="1"/>
      <c r="I3" s="1"/>
      <c r="J3" s="4"/>
    </row>
    <row r="4" spans="2:10" ht="15.6" x14ac:dyDescent="0.3">
      <c r="B4" s="2">
        <f ca="1">NOW()</f>
        <v>45000.672846990739</v>
      </c>
      <c r="C4" s="1"/>
      <c r="D4" s="1"/>
      <c r="E4" s="1"/>
      <c r="F4" s="1"/>
      <c r="G4" s="1"/>
      <c r="H4" s="1"/>
      <c r="I4" s="1"/>
      <c r="J4" s="4"/>
    </row>
    <row r="5" spans="2:10" ht="15.6" x14ac:dyDescent="0.3">
      <c r="B5" s="1"/>
      <c r="C5" s="1"/>
      <c r="D5" s="1"/>
      <c r="E5" s="1"/>
      <c r="F5" s="1"/>
      <c r="G5" s="1"/>
      <c r="H5" s="1"/>
      <c r="I5" s="1"/>
      <c r="J5" s="4"/>
    </row>
    <row r="6" spans="2:10" ht="15.6" x14ac:dyDescent="0.3">
      <c r="B6" s="188" t="s">
        <v>81</v>
      </c>
      <c r="C6" s="189"/>
      <c r="D6" s="189"/>
      <c r="E6" s="189"/>
      <c r="F6" s="189"/>
      <c r="G6" s="189"/>
      <c r="H6" s="1"/>
      <c r="I6" s="1"/>
      <c r="J6" s="4"/>
    </row>
    <row r="7" spans="2:10" x14ac:dyDescent="0.3">
      <c r="B7" s="4"/>
      <c r="C7" s="4"/>
      <c r="D7" s="4"/>
      <c r="E7" s="4"/>
      <c r="F7" s="4"/>
      <c r="G7" s="4"/>
      <c r="H7" s="4"/>
      <c r="I7" s="4"/>
      <c r="J7" s="4"/>
    </row>
    <row r="8" spans="2:10" ht="32.4" customHeight="1" x14ac:dyDescent="0.3">
      <c r="B8" s="3" t="s">
        <v>4</v>
      </c>
      <c r="C8" s="154" t="str">
        <f>'Исходные данные'!C10</f>
        <v>Light pro 20/80</v>
      </c>
      <c r="D8" s="4"/>
      <c r="E8" s="4"/>
      <c r="F8" s="4"/>
      <c r="G8" s="4"/>
      <c r="H8" s="4"/>
      <c r="I8" s="4"/>
      <c r="J8" s="4"/>
    </row>
    <row r="9" spans="2:10" ht="27.6" customHeight="1" x14ac:dyDescent="0.3">
      <c r="B9" s="3" t="s">
        <v>35</v>
      </c>
      <c r="C9" s="155" t="str">
        <f>'Исходные данные'!C22</f>
        <v>Chery</v>
      </c>
      <c r="D9" s="4"/>
      <c r="E9" s="4"/>
      <c r="F9" s="4"/>
      <c r="G9" s="4"/>
      <c r="H9" s="4"/>
      <c r="I9" s="4"/>
      <c r="J9" s="4"/>
    </row>
    <row r="10" spans="2:10" ht="31.95" customHeight="1" x14ac:dyDescent="0.3">
      <c r="B10" s="3" t="s">
        <v>57</v>
      </c>
      <c r="C10" s="156">
        <f>'Исходные данные'!C23</f>
        <v>1000000</v>
      </c>
      <c r="D10" s="4"/>
      <c r="E10" s="4"/>
      <c r="F10" s="4"/>
      <c r="G10" s="4"/>
      <c r="H10" s="4"/>
      <c r="I10" s="4"/>
      <c r="J10" s="4"/>
    </row>
    <row r="11" spans="2:10" ht="27.6" customHeight="1" x14ac:dyDescent="0.3">
      <c r="B11" s="8" t="s">
        <v>0</v>
      </c>
      <c r="C11" s="157">
        <f>'Исходные данные'!C28</f>
        <v>100000</v>
      </c>
      <c r="D11" s="4"/>
      <c r="E11" s="4"/>
      <c r="F11" s="4"/>
      <c r="G11" s="4"/>
      <c r="H11" s="4"/>
      <c r="I11" s="4"/>
      <c r="J11" s="4"/>
    </row>
    <row r="12" spans="2:10" ht="30.6" customHeight="1" x14ac:dyDescent="0.3">
      <c r="B12" s="8" t="s">
        <v>1</v>
      </c>
      <c r="C12" s="103" t="str">
        <f>'Исходные данные'!C33</f>
        <v>исправьте ошибки</v>
      </c>
      <c r="D12" s="4"/>
      <c r="E12" s="4"/>
      <c r="F12" s="4"/>
      <c r="G12" s="4"/>
      <c r="H12" s="4"/>
      <c r="I12" s="4"/>
      <c r="J12" s="4"/>
    </row>
    <row r="13" spans="2:10" ht="30.6" customHeight="1" x14ac:dyDescent="0.3">
      <c r="B13" s="8" t="s">
        <v>34</v>
      </c>
      <c r="C13" s="103" t="str">
        <f>'Исходные данные'!E33</f>
        <v>Аннуитетные платежи</v>
      </c>
      <c r="D13" s="4"/>
      <c r="E13" s="4"/>
      <c r="F13" s="4"/>
      <c r="G13" s="4"/>
      <c r="H13" s="4"/>
      <c r="I13" s="4"/>
      <c r="J13" s="4"/>
    </row>
    <row r="14" spans="2:10" x14ac:dyDescent="0.3">
      <c r="B14" s="4"/>
      <c r="C14" s="4"/>
      <c r="D14" s="4"/>
      <c r="E14" s="4"/>
      <c r="F14" s="4"/>
      <c r="G14" s="4"/>
      <c r="H14" s="4"/>
      <c r="I14" s="4"/>
      <c r="J14" s="4"/>
    </row>
    <row r="15" spans="2:10" ht="31.95" customHeight="1" x14ac:dyDescent="0.3">
      <c r="B15" s="15" t="s">
        <v>2</v>
      </c>
      <c r="C15" s="14">
        <f>'Исходные данные'!C35</f>
        <v>12</v>
      </c>
      <c r="D15" s="14" t="str">
        <f>'Исходные данные'!D35</f>
        <v xml:space="preserve"> </v>
      </c>
      <c r="E15" s="14" t="str">
        <f>'Исходные данные'!E35</f>
        <v xml:space="preserve"> </v>
      </c>
      <c r="F15" s="14" t="str">
        <f>'Исходные данные'!F35</f>
        <v xml:space="preserve"> </v>
      </c>
      <c r="G15" s="14" t="str">
        <f>'Исходные данные'!G35</f>
        <v xml:space="preserve"> </v>
      </c>
      <c r="H15" s="14" t="str">
        <f>'Исходные данные'!H35</f>
        <v xml:space="preserve"> </v>
      </c>
      <c r="I15" s="14" t="str">
        <f>'Исходные данные'!I35</f>
        <v xml:space="preserve"> </v>
      </c>
      <c r="J15" s="4"/>
    </row>
    <row r="16" spans="2:10" ht="31.95" customHeight="1" x14ac:dyDescent="0.3">
      <c r="B16" s="158" t="s">
        <v>71</v>
      </c>
      <c r="C16" s="45" t="str">
        <f>'Исходные данные'!C42</f>
        <v>0</v>
      </c>
      <c r="D16" s="45" t="str">
        <f>'Исходные данные'!D42</f>
        <v xml:space="preserve"> </v>
      </c>
      <c r="E16" s="45" t="str">
        <f>'Исходные данные'!E42</f>
        <v xml:space="preserve"> </v>
      </c>
      <c r="F16" s="45" t="str">
        <f>'Исходные данные'!F42</f>
        <v xml:space="preserve"> </v>
      </c>
      <c r="G16" s="45" t="str">
        <f>'Исходные данные'!G42</f>
        <v xml:space="preserve"> </v>
      </c>
      <c r="H16" s="45" t="str">
        <f>'Исходные данные'!H42</f>
        <v xml:space="preserve"> </v>
      </c>
      <c r="I16" s="45" t="str">
        <f>'Исходные данные'!I42</f>
        <v xml:space="preserve"> </v>
      </c>
      <c r="J16" s="4"/>
    </row>
    <row r="17" spans="2:10" ht="31.95" customHeight="1" x14ac:dyDescent="0.3">
      <c r="B17" s="159" t="str">
        <f>IF(C8='Исходные данные'!M38,"Начисленное вознаграждение за 12 мес."," ")</f>
        <v>Начисленное вознаграждение за 12 мес.</v>
      </c>
      <c r="C17" s="160" t="str">
        <f>IF(C8='Исходные данные'!M38,'Исходные данные'!C43," ")</f>
        <v xml:space="preserve"> </v>
      </c>
      <c r="D17" s="4"/>
      <c r="E17" s="4"/>
      <c r="F17" s="4"/>
      <c r="G17" s="4"/>
      <c r="H17" s="4"/>
      <c r="I17" s="4"/>
      <c r="J17" s="4"/>
    </row>
    <row r="18" spans="2:10" x14ac:dyDescent="0.3">
      <c r="B18" s="4"/>
      <c r="C18" s="4"/>
      <c r="D18" s="4"/>
      <c r="E18" s="4"/>
      <c r="F18" s="4"/>
      <c r="G18" s="4"/>
      <c r="H18" s="4"/>
      <c r="I18" s="4"/>
      <c r="J18" s="4"/>
    </row>
    <row r="19" spans="2:10" x14ac:dyDescent="0.3">
      <c r="B19" s="4"/>
      <c r="C19" s="4"/>
      <c r="D19" s="4"/>
      <c r="E19" s="4"/>
      <c r="F19" s="4"/>
      <c r="G19" s="4"/>
      <c r="H19" s="4"/>
      <c r="I19" s="4"/>
      <c r="J19" s="4"/>
    </row>
    <row r="20" spans="2:10" x14ac:dyDescent="0.3">
      <c r="B20" s="161" t="s">
        <v>72</v>
      </c>
      <c r="C20" s="4"/>
      <c r="D20" s="4"/>
      <c r="E20" s="4"/>
      <c r="F20" s="4"/>
      <c r="G20" s="4"/>
      <c r="H20" s="4"/>
      <c r="I20" s="4"/>
      <c r="J20" s="4"/>
    </row>
    <row r="21" spans="2:10" ht="21.6" customHeight="1" x14ac:dyDescent="0.3">
      <c r="B21" s="161" t="s">
        <v>73</v>
      </c>
      <c r="C21" s="4"/>
      <c r="D21" s="4"/>
      <c r="E21" s="4"/>
      <c r="F21" s="4"/>
      <c r="G21" s="4"/>
      <c r="H21" s="4"/>
      <c r="I21" s="4"/>
      <c r="J21" s="4"/>
    </row>
    <row r="22" spans="2:10" ht="21.6" customHeight="1" x14ac:dyDescent="0.3">
      <c r="B22" s="161" t="s">
        <v>74</v>
      </c>
      <c r="C22" s="4"/>
      <c r="D22" s="4"/>
      <c r="E22" s="4"/>
      <c r="F22" s="4"/>
      <c r="G22" s="4"/>
      <c r="H22" s="4"/>
      <c r="I22" s="4"/>
      <c r="J22" s="4"/>
    </row>
    <row r="23" spans="2:10" ht="21.6" customHeight="1" x14ac:dyDescent="0.3">
      <c r="B23" s="161" t="s">
        <v>76</v>
      </c>
      <c r="C23" s="4"/>
      <c r="D23" s="4"/>
      <c r="E23" s="4"/>
      <c r="F23" s="4"/>
      <c r="G23" s="4"/>
      <c r="H23" s="4"/>
      <c r="I23" s="4"/>
      <c r="J23" s="4"/>
    </row>
    <row r="24" spans="2:10" x14ac:dyDescent="0.3">
      <c r="B24" s="161"/>
      <c r="C24" s="4"/>
      <c r="D24" s="4"/>
      <c r="E24" s="4"/>
      <c r="F24" s="4"/>
      <c r="G24" s="4"/>
      <c r="H24" s="4"/>
      <c r="I24" s="4"/>
      <c r="J24" s="4"/>
    </row>
    <row r="29" spans="2:10" x14ac:dyDescent="0.3">
      <c r="B29" s="161" t="s">
        <v>75</v>
      </c>
      <c r="C29" s="4"/>
      <c r="D29" s="4"/>
      <c r="E29" s="4"/>
      <c r="F29" s="4"/>
      <c r="G29" s="4"/>
      <c r="H29" s="4"/>
      <c r="I29" s="4"/>
      <c r="J29" s="4"/>
    </row>
  </sheetData>
  <sheetProtection algorithmName="SHA-512" hashValue="hgHIsHd4dyHhizUXKt8ZAgEp5FcnmFnD9x9U1+8Rk8O7xtJ9mlk1tSOYXVhhWa0qBkFhrw4klT7evbwV9zAZEQ==" saltValue="x9OiWTyybPEFcs/kgtDHaQ==" spinCount="100000" sheet="1" objects="1" scenarios="1"/>
  <mergeCells count="2">
    <mergeCell ref="F3:G3"/>
    <mergeCell ref="B6:G6"/>
  </mergeCells>
  <pageMargins left="0" right="0.11811023622047245" top="0.15748031496062992" bottom="0.15748031496062992" header="0" footer="0"/>
  <pageSetup paperSize="9" scale="85" orientation="landscape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2">
    <pageSetUpPr fitToPage="1"/>
  </sheetPr>
  <dimension ref="B1:AP79"/>
  <sheetViews>
    <sheetView showZeros="0" tabSelected="1" topLeftCell="A8" zoomScale="70" zoomScaleNormal="70" zoomScaleSheetLayoutView="55" workbookViewId="0">
      <selection activeCell="C10" sqref="C10"/>
    </sheetView>
  </sheetViews>
  <sheetFormatPr defaultColWidth="9.109375" defaultRowHeight="15.6" x14ac:dyDescent="0.3"/>
  <cols>
    <col min="1" max="1" width="9.109375" style="1"/>
    <col min="2" max="2" width="30.6640625" style="1" customWidth="1"/>
    <col min="3" max="3" width="17.44140625" style="1" customWidth="1"/>
    <col min="4" max="4" width="17.6640625" style="1" customWidth="1"/>
    <col min="5" max="5" width="18.33203125" style="1" customWidth="1"/>
    <col min="6" max="6" width="17.6640625" style="1" customWidth="1"/>
    <col min="7" max="7" width="18.33203125" style="1" customWidth="1"/>
    <col min="8" max="8" width="16" style="1" customWidth="1"/>
    <col min="9" max="9" width="16.33203125" style="1" customWidth="1"/>
    <col min="10" max="12" width="16.33203125" style="1" hidden="1" customWidth="1"/>
    <col min="13" max="13" width="21.5546875" style="1" hidden="1" customWidth="1"/>
    <col min="14" max="14" width="18.109375" style="1" hidden="1" customWidth="1"/>
    <col min="15" max="15" width="19.33203125" style="1" hidden="1" customWidth="1"/>
    <col min="16" max="16" width="23.44140625" style="1" hidden="1" customWidth="1"/>
    <col min="17" max="17" width="25" style="1" hidden="1" customWidth="1"/>
    <col min="18" max="19" width="19.33203125" style="1" hidden="1" customWidth="1"/>
    <col min="20" max="27" width="14.88671875" style="1" hidden="1" customWidth="1"/>
    <col min="28" max="28" width="9.6640625" style="1" hidden="1" customWidth="1"/>
    <col min="29" max="29" width="9.109375" style="1" hidden="1" customWidth="1"/>
    <col min="30" max="30" width="19.33203125" style="1" customWidth="1"/>
    <col min="31" max="31" width="12.44140625" style="1" customWidth="1"/>
    <col min="32" max="32" width="11.109375" style="1" customWidth="1"/>
    <col min="33" max="37" width="9.109375" style="1" customWidth="1"/>
    <col min="38" max="45" width="12.44140625" style="1" customWidth="1"/>
    <col min="46" max="16384" width="9.109375" style="1"/>
  </cols>
  <sheetData>
    <row r="1" spans="2:23" hidden="1" x14ac:dyDescent="0.3"/>
    <row r="2" spans="2:23" hidden="1" x14ac:dyDescent="0.3"/>
    <row r="3" spans="2:23" hidden="1" x14ac:dyDescent="0.3"/>
    <row r="4" spans="2:23" hidden="1" x14ac:dyDescent="0.3">
      <c r="F4" s="187"/>
      <c r="G4" s="187"/>
    </row>
    <row r="5" spans="2:23" hidden="1" x14ac:dyDescent="0.3">
      <c r="B5" s="2">
        <f ca="1">NOW()</f>
        <v>45000.672846990739</v>
      </c>
    </row>
    <row r="6" spans="2:23" hidden="1" x14ac:dyDescent="0.3"/>
    <row r="7" spans="2:23" x14ac:dyDescent="0.3">
      <c r="B7" s="188" t="s">
        <v>80</v>
      </c>
      <c r="C7" s="188"/>
      <c r="D7" s="188"/>
      <c r="E7" s="188"/>
      <c r="F7" s="188"/>
      <c r="G7" s="188"/>
    </row>
    <row r="8" spans="2:23" ht="12.75" customHeight="1" x14ac:dyDescent="0.3">
      <c r="B8" s="175"/>
      <c r="C8" s="175"/>
      <c r="D8" s="175"/>
      <c r="E8" s="175"/>
      <c r="F8" s="175"/>
      <c r="G8" s="175"/>
    </row>
    <row r="9" spans="2:23" ht="50.25" customHeight="1" x14ac:dyDescent="0.3">
      <c r="B9" s="180" t="s">
        <v>86</v>
      </c>
      <c r="C9" s="186" t="s">
        <v>131</v>
      </c>
      <c r="N9" s="106"/>
      <c r="O9" s="57"/>
      <c r="W9" s="4"/>
    </row>
    <row r="10" spans="2:23" ht="36" customHeight="1" x14ac:dyDescent="0.3">
      <c r="B10" s="3" t="s">
        <v>4</v>
      </c>
      <c r="C10" s="63" t="s">
        <v>141</v>
      </c>
      <c r="D10" s="152" t="str">
        <f>IF(ISERROR(D28="#НД"),"Смените программу",IF(C33="Сумма микрокредита больше 35 млн.","Смените программу"," "))</f>
        <v xml:space="preserve"> </v>
      </c>
      <c r="M10" s="86"/>
      <c r="N10" s="106" t="s">
        <v>43</v>
      </c>
      <c r="O10" s="57">
        <v>45000</v>
      </c>
      <c r="P10" s="17"/>
      <c r="Q10" s="51"/>
      <c r="R10" s="51"/>
      <c r="S10" s="51"/>
      <c r="T10" s="51"/>
      <c r="U10" s="51"/>
      <c r="W10" s="4"/>
    </row>
    <row r="11" spans="2:23" hidden="1" x14ac:dyDescent="0.3">
      <c r="B11" s="139" t="s">
        <v>61</v>
      </c>
      <c r="C11" s="153">
        <f>VLOOKUP($C$9,ДЦ!$B$2:$C$34,2,FALSE)</f>
        <v>0.2</v>
      </c>
      <c r="D11" s="50"/>
      <c r="E11" s="53"/>
      <c r="M11" s="86"/>
      <c r="N11" s="106"/>
      <c r="O11" s="57"/>
      <c r="P11" s="17"/>
      <c r="Q11" s="51"/>
      <c r="R11" s="51"/>
      <c r="S11" s="51"/>
      <c r="T11" s="51"/>
      <c r="U11" s="51"/>
      <c r="W11" s="4"/>
    </row>
    <row r="12" spans="2:23" hidden="1" x14ac:dyDescent="0.3">
      <c r="B12" s="139" t="s">
        <v>84</v>
      </c>
      <c r="C12" s="153">
        <f>IF(C28/C23&gt;=50%,50%,20%)</f>
        <v>0.2</v>
      </c>
      <c r="D12" s="153">
        <f>C28/C23</f>
        <v>0.1</v>
      </c>
      <c r="E12" s="53"/>
      <c r="M12" s="86"/>
      <c r="N12" s="106"/>
      <c r="O12" s="57"/>
      <c r="P12" s="17"/>
      <c r="Q12" s="51"/>
      <c r="R12" s="51"/>
      <c r="S12" s="51"/>
      <c r="T12" s="51"/>
      <c r="U12" s="51"/>
      <c r="W12" s="4"/>
    </row>
    <row r="13" spans="2:23" hidden="1" x14ac:dyDescent="0.3">
      <c r="B13" s="139" t="s">
        <v>66</v>
      </c>
      <c r="C13" s="153">
        <f>VLOOKUP($C$9,ДЦ!$B$2:$C$34,2,FALSE)</f>
        <v>0.2</v>
      </c>
      <c r="D13" s="50"/>
      <c r="E13" s="53"/>
      <c r="M13" s="86"/>
      <c r="N13" s="106"/>
      <c r="O13" s="57"/>
      <c r="P13" s="17"/>
      <c r="Q13" s="51"/>
      <c r="R13" s="51"/>
      <c r="S13" s="51"/>
      <c r="T13" s="51"/>
      <c r="U13" s="51"/>
      <c r="W13" s="4"/>
    </row>
    <row r="14" spans="2:23" hidden="1" x14ac:dyDescent="0.3">
      <c r="B14" s="139" t="s">
        <v>82</v>
      </c>
      <c r="C14" s="153">
        <f>VLOOKUP($C$9,ДЦ!$B$2:$C$34,2,FALSE)</f>
        <v>0.2</v>
      </c>
      <c r="D14" s="50"/>
      <c r="E14" s="53"/>
      <c r="M14" s="86"/>
      <c r="N14" s="106"/>
      <c r="O14" s="57"/>
      <c r="P14" s="17"/>
      <c r="Q14" s="51"/>
      <c r="R14" s="51"/>
      <c r="S14" s="51"/>
      <c r="T14" s="51"/>
      <c r="U14" s="51"/>
      <c r="W14" s="4"/>
    </row>
    <row r="15" spans="2:23" hidden="1" x14ac:dyDescent="0.3">
      <c r="B15" s="139" t="s">
        <v>64</v>
      </c>
      <c r="C15" s="153">
        <f>VLOOKUP($C$9,ДЦ!$B$2:$C$34,2,FALSE)</f>
        <v>0.2</v>
      </c>
      <c r="D15" s="50"/>
      <c r="E15" s="53"/>
      <c r="M15" s="86"/>
      <c r="N15" s="106"/>
      <c r="O15" s="57"/>
      <c r="P15" s="17"/>
      <c r="Q15" s="51"/>
      <c r="R15" s="51"/>
      <c r="S15" s="51"/>
      <c r="T15" s="51"/>
      <c r="U15" s="51"/>
      <c r="W15" s="4"/>
    </row>
    <row r="16" spans="2:23" hidden="1" x14ac:dyDescent="0.3">
      <c r="B16" s="139" t="s">
        <v>63</v>
      </c>
      <c r="C16" s="153">
        <f>VLOOKUP($C$9,ДЦ!$B$2:$C$34,2,FALSE)</f>
        <v>0.2</v>
      </c>
      <c r="D16" s="50"/>
      <c r="E16" s="53"/>
      <c r="M16" s="86"/>
      <c r="N16" s="106"/>
      <c r="O16" s="57"/>
      <c r="P16" s="17"/>
      <c r="Q16" s="51"/>
      <c r="R16" s="51"/>
      <c r="S16" s="51"/>
      <c r="T16" s="51"/>
      <c r="U16" s="51"/>
      <c r="W16" s="4"/>
    </row>
    <row r="17" spans="2:30" hidden="1" x14ac:dyDescent="0.3">
      <c r="B17" s="139" t="s">
        <v>68</v>
      </c>
      <c r="C17" s="153">
        <f>VLOOKUP($C$9,ДЦ!$B$2:$C$34,2,FALSE)</f>
        <v>0.2</v>
      </c>
      <c r="D17" s="50"/>
      <c r="E17" s="53"/>
      <c r="M17" s="86"/>
      <c r="N17" s="106"/>
      <c r="O17" s="57"/>
      <c r="P17" s="17"/>
      <c r="Q17" s="51"/>
      <c r="R17" s="51"/>
      <c r="S17" s="51"/>
      <c r="T17" s="51"/>
      <c r="U17" s="51"/>
      <c r="W17" s="4"/>
    </row>
    <row r="18" spans="2:30" hidden="1" x14ac:dyDescent="0.3">
      <c r="B18" s="139" t="s">
        <v>65</v>
      </c>
      <c r="C18" s="153">
        <f>VLOOKUP($C$9,ДЦ!$B$2:$C$34,2,FALSE)</f>
        <v>0.2</v>
      </c>
      <c r="D18" s="50"/>
      <c r="E18" s="53"/>
      <c r="M18" s="86"/>
      <c r="N18" s="106"/>
      <c r="O18" s="57"/>
      <c r="P18" s="17"/>
      <c r="Q18" s="51"/>
      <c r="R18" s="51"/>
      <c r="S18" s="51"/>
      <c r="T18" s="51"/>
      <c r="U18" s="51"/>
      <c r="W18" s="4"/>
    </row>
    <row r="19" spans="2:30" hidden="1" x14ac:dyDescent="0.3">
      <c r="B19" s="139" t="s">
        <v>67</v>
      </c>
      <c r="C19" s="153">
        <f>VLOOKUP($C$9,ДЦ!$B$2:$C$34,2,FALSE)</f>
        <v>0.2</v>
      </c>
      <c r="D19" s="50"/>
      <c r="E19" s="53"/>
      <c r="M19" s="86"/>
      <c r="N19" s="106"/>
      <c r="O19" s="57"/>
      <c r="P19" s="17"/>
      <c r="Q19" s="51"/>
      <c r="R19" s="51"/>
      <c r="S19" s="51"/>
      <c r="T19" s="51"/>
      <c r="U19" s="51"/>
      <c r="W19" s="4"/>
    </row>
    <row r="20" spans="2:30" hidden="1" x14ac:dyDescent="0.3">
      <c r="B20" s="139" t="s">
        <v>62</v>
      </c>
      <c r="C20" s="153">
        <f>VLOOKUP($C$9,ДЦ!$B$2:$C$34,2,FALSE)</f>
        <v>0.2</v>
      </c>
      <c r="D20" s="50"/>
      <c r="E20" s="53"/>
      <c r="M20" s="86"/>
      <c r="N20" s="106"/>
      <c r="O20" s="57"/>
      <c r="P20" s="17"/>
      <c r="Q20" s="51"/>
      <c r="R20" s="51"/>
      <c r="S20" s="51"/>
      <c r="T20" s="51"/>
      <c r="U20" s="51"/>
      <c r="W20" s="4"/>
    </row>
    <row r="21" spans="2:30" ht="36.6" hidden="1" customHeight="1" x14ac:dyDescent="0.3">
      <c r="B21" s="140" t="s">
        <v>56</v>
      </c>
      <c r="C21" s="153">
        <f>VLOOKUP($C$9,ДЦ!$B$2:$C$34,2,FALSE)</f>
        <v>0.2</v>
      </c>
      <c r="D21" s="50"/>
      <c r="E21" s="104"/>
      <c r="F21" s="105"/>
      <c r="I21" s="47"/>
      <c r="J21" s="47"/>
      <c r="K21" s="47"/>
      <c r="L21" s="47"/>
      <c r="P21" s="18"/>
      <c r="W21" s="4"/>
    </row>
    <row r="22" spans="2:30" ht="34.5" customHeight="1" thickBot="1" x14ac:dyDescent="0.35">
      <c r="B22" s="3" t="s">
        <v>35</v>
      </c>
      <c r="C22" s="52" t="s">
        <v>66</v>
      </c>
      <c r="D22" s="50"/>
      <c r="I22" s="48"/>
      <c r="J22" s="48"/>
      <c r="K22" s="48"/>
      <c r="L22" s="48"/>
      <c r="W22" s="4"/>
    </row>
    <row r="23" spans="2:30" ht="33.75" customHeight="1" thickBot="1" x14ac:dyDescent="0.35">
      <c r="B23" s="7" t="s">
        <v>57</v>
      </c>
      <c r="C23" s="68">
        <v>1000000</v>
      </c>
      <c r="D23" s="169" t="str">
        <f>IF(AND(C10=M39,C23&gt;20000000),N44," ")</f>
        <v xml:space="preserve"> </v>
      </c>
      <c r="E23" s="235" t="s">
        <v>51</v>
      </c>
      <c r="F23" s="236"/>
      <c r="G23" s="109" t="str">
        <f>VLOOKUP($C$10,$M$36:$N$40,2,FALSE)</f>
        <v>Nomad insurance</v>
      </c>
    </row>
    <row r="24" spans="2:30" ht="33.75" hidden="1" customHeight="1" x14ac:dyDescent="0.35">
      <c r="B24" s="55" t="s">
        <v>37</v>
      </c>
      <c r="C24" s="126" t="s">
        <v>36</v>
      </c>
      <c r="D24" s="54">
        <v>30000000</v>
      </c>
      <c r="H24" s="80"/>
      <c r="M24" s="117" t="s">
        <v>52</v>
      </c>
      <c r="N24" s="118">
        <v>0.02</v>
      </c>
      <c r="O24" s="119"/>
      <c r="Q24" s="143" t="str">
        <f>IF(C10=M39,"Оптимум-2"," ")</f>
        <v xml:space="preserve"> </v>
      </c>
      <c r="R24" s="144">
        <f>IF($C$27&lt;25000000,2.45%,2.9%)</f>
        <v>2.4500000000000001E-2</v>
      </c>
    </row>
    <row r="25" spans="2:30" ht="14.25" hidden="1" customHeight="1" x14ac:dyDescent="0.35">
      <c r="B25" s="7" t="s">
        <v>38</v>
      </c>
      <c r="C25" s="127">
        <f>IF(C24="ДА",C26+D26,C26)</f>
        <v>0</v>
      </c>
      <c r="D25" s="19"/>
      <c r="M25" s="111" t="s">
        <v>53</v>
      </c>
      <c r="N25" s="110">
        <f>IF(C27&lt;25000000,2.7%,3.2%)</f>
        <v>2.7000000000000003E-2</v>
      </c>
      <c r="O25" s="110"/>
      <c r="Q25" s="143" t="str">
        <f>IF(C10=M39,"Престиж-2"," ")</f>
        <v xml:space="preserve"> </v>
      </c>
      <c r="R25" s="144">
        <f>IF($C$27&lt;25000000,2.95%,3.4%)</f>
        <v>2.9500000000000002E-2</v>
      </c>
    </row>
    <row r="26" spans="2:30" ht="37.5" hidden="1" customHeight="1" x14ac:dyDescent="0.35">
      <c r="B26" s="7"/>
      <c r="C26" s="128">
        <f>IF(C10="Light",0%,VLOOKUP(C22,B10:E20,3,FALSE))</f>
        <v>0</v>
      </c>
      <c r="D26" s="56">
        <f>VLOOKUP(C22,B10:E20,4,FALSE)</f>
        <v>0</v>
      </c>
      <c r="M26" s="111" t="s">
        <v>54</v>
      </c>
      <c r="N26" s="110">
        <f>IF(C27&lt;25000000,3.3%,3.8%)</f>
        <v>3.3000000000000002E-2</v>
      </c>
      <c r="O26" s="110"/>
      <c r="P26" s="49"/>
      <c r="Q26" s="143" t="str">
        <f>IF(C10=M39,"Эксклюзив-2"," ")</f>
        <v xml:space="preserve"> </v>
      </c>
      <c r="R26" s="145">
        <v>3.95E-2</v>
      </c>
    </row>
    <row r="27" spans="2:30" ht="36.75" hidden="1" customHeight="1" thickBot="1" x14ac:dyDescent="0.4">
      <c r="B27" s="8" t="s">
        <v>60</v>
      </c>
      <c r="C27" s="136">
        <f>C23</f>
        <v>1000000</v>
      </c>
      <c r="D27" s="40"/>
      <c r="M27" s="111" t="s">
        <v>55</v>
      </c>
      <c r="N27" s="112">
        <v>4.3999999999999997E-2</v>
      </c>
      <c r="O27" s="110"/>
      <c r="Q27" s="146"/>
      <c r="R27" s="147" t="e">
        <f>VLOOKUP(G28,Q24:R26,2,FALSE)</f>
        <v>#N/A</v>
      </c>
    </row>
    <row r="28" spans="2:30" ht="34.5" customHeight="1" thickBot="1" x14ac:dyDescent="0.35">
      <c r="B28" s="8" t="s">
        <v>0</v>
      </c>
      <c r="C28" s="13">
        <v>100000</v>
      </c>
      <c r="D28" s="129" t="str">
        <f>IF(OR(C28/C27&gt;95%,C28/C27&lt;O41),"Не соответствует",C28/C27)</f>
        <v>Не соответствует</v>
      </c>
      <c r="E28" s="227" t="s">
        <v>47</v>
      </c>
      <c r="F28" s="228"/>
      <c r="G28" s="138" t="s">
        <v>140</v>
      </c>
      <c r="H28" s="121" t="str">
        <f>IF(ISERROR(C31="#Н/Д"),"исправьте страховку"," ")</f>
        <v xml:space="preserve"> </v>
      </c>
      <c r="M28" s="113"/>
      <c r="N28" s="98" t="e">
        <f>VLOOKUP(G28,M25:N27,2,FALSE)</f>
        <v>#N/A</v>
      </c>
      <c r="O28" s="120"/>
      <c r="R28" s="1">
        <v>1</v>
      </c>
      <c r="S28" s="1">
        <v>2</v>
      </c>
      <c r="T28" s="1">
        <v>3</v>
      </c>
      <c r="U28" s="1">
        <v>4</v>
      </c>
      <c r="V28" s="1">
        <v>5</v>
      </c>
      <c r="W28" s="1">
        <v>6</v>
      </c>
      <c r="X28" s="1">
        <v>7</v>
      </c>
      <c r="Y28" s="1">
        <v>8</v>
      </c>
      <c r="Z28" s="1">
        <v>9</v>
      </c>
      <c r="AA28" s="1">
        <v>10</v>
      </c>
    </row>
    <row r="29" spans="2:30" ht="34.5" hidden="1" customHeight="1" x14ac:dyDescent="0.3">
      <c r="B29" s="149" t="s">
        <v>39</v>
      </c>
      <c r="C29" s="150">
        <v>0</v>
      </c>
      <c r="D29" s="64" t="str">
        <f>IFERROR(IF(C29&gt;#REF!,"превышен лимит",IF(AND(D28&lt;20%,C29&gt;0),"Не предусмотрено"," ")),"Не предусмотрено")</f>
        <v>Не предусмотрено</v>
      </c>
      <c r="M29" s="114"/>
      <c r="N29" s="115"/>
      <c r="O29" s="116"/>
      <c r="P29" s="46" t="str">
        <f>IF(C10=M38," ","Аннуитетные платежи")</f>
        <v xml:space="preserve"> </v>
      </c>
      <c r="Q29" s="36" t="str">
        <f>IF(P29=" "," ","Ежемесячный платеж")</f>
        <v xml:space="preserve"> </v>
      </c>
      <c r="R29" s="21">
        <f>IF(C10=M38,0,-PMT(C41/12,C35,$C$33))</f>
        <v>0</v>
      </c>
      <c r="S29" s="21" t="e">
        <f t="shared" ref="S29:X29" si="0">-PMT(D41/12,D35,$C$33)</f>
        <v>#VALUE!</v>
      </c>
      <c r="T29" s="21" t="e">
        <f t="shared" si="0"/>
        <v>#VALUE!</v>
      </c>
      <c r="U29" s="21" t="e">
        <f t="shared" si="0"/>
        <v>#VALUE!</v>
      </c>
      <c r="V29" s="21" t="e">
        <f t="shared" si="0"/>
        <v>#VALUE!</v>
      </c>
      <c r="W29" s="21" t="e">
        <f t="shared" si="0"/>
        <v>#VALUE!</v>
      </c>
      <c r="X29" s="21" t="e">
        <f t="shared" si="0"/>
        <v>#VALUE!</v>
      </c>
      <c r="Y29" s="21" t="e">
        <f>IF($C$10="Light",-PMT(J41/12,J35-12,$C$33)+$C$43/72,-PMT(J41/12,J35,$C$33))</f>
        <v>#VALUE!</v>
      </c>
      <c r="Z29" s="21" t="e">
        <f>IF($C$10="Light",-PMT(K41/12,K35-12,$C$33)+$C$43/72,-PMT(K41/12,K35,$C$33))</f>
        <v>#VALUE!</v>
      </c>
      <c r="AA29" s="21" t="e">
        <f>IF(C10=#REF!,#REF!,-PMT(L41/12,L35,$C$33))</f>
        <v>#REF!</v>
      </c>
      <c r="AB29" s="1">
        <v>-1</v>
      </c>
    </row>
    <row r="30" spans="2:30" ht="34.5" customHeight="1" x14ac:dyDescent="0.3">
      <c r="B30" s="8" t="s">
        <v>45</v>
      </c>
      <c r="C30" s="148">
        <v>27000</v>
      </c>
      <c r="D30" s="64"/>
      <c r="E30" s="231" t="s">
        <v>48</v>
      </c>
      <c r="F30" s="196"/>
      <c r="G30" s="58">
        <v>1</v>
      </c>
      <c r="H30" s="142" t="str">
        <f>IF(AND(C10=M39,G30&lt;2),"Исправьте срок"," ")</f>
        <v xml:space="preserve"> </v>
      </c>
      <c r="M30" s="96" t="str">
        <f>IF(OR(C10=M39,C10=M38,C23&lt;25000000),"","Оптимум")</f>
        <v/>
      </c>
      <c r="N30" s="97" t="str">
        <f>IF($C$27&lt;25000000,"",3.2%)</f>
        <v/>
      </c>
      <c r="P30" s="41" t="str">
        <f>IF(C10=M38," ","Платежи равными долями")</f>
        <v xml:space="preserve"> </v>
      </c>
      <c r="Q30" s="36" t="str">
        <f>IF(P30=" "," ",IF(C10="Light","Ежемесячный платеж","Платеж первого месяца"))</f>
        <v xml:space="preserve"> </v>
      </c>
      <c r="R30" s="21" t="e">
        <f>IF(C10="Light",0,($C$33/C35)+($C$33*C41/12))</f>
        <v>#VALUE!</v>
      </c>
      <c r="S30" s="21" t="e">
        <f>IF($C$10="Light",'равными Light'!F4,($C$33/D35)+($C$33*D41/12))</f>
        <v>#VALUE!</v>
      </c>
      <c r="T30" s="21" t="e">
        <f>IF($C$10="Light",'равными Light'!L4,($C$33/E35)+($C$33*E41/12))</f>
        <v>#VALUE!</v>
      </c>
      <c r="U30" s="21" t="e">
        <f>IF($C$10="Light",'равными Light'!R4,($C$33/F35)+($C$33*F41/12))</f>
        <v>#VALUE!</v>
      </c>
      <c r="V30" s="21" t="e">
        <f>IF($C$10="Light",'равными Light'!X4,($C$33/G35)+($C$33*G41/12))</f>
        <v>#VALUE!</v>
      </c>
      <c r="W30" s="21" t="e">
        <f>IF($C$10="Light",'равными Light'!AD4,($C$33/H35)+($C$33*H41/12))</f>
        <v>#VALUE!</v>
      </c>
      <c r="X30" s="21" t="e">
        <f>IF($C$10="Light",'равными Light'!AJ4,($C$33/I35)+($C$33*I41/12))</f>
        <v>#VALUE!</v>
      </c>
      <c r="Y30" s="21" t="e">
        <f>IF($C$10="Light",'равными Light'!AK4,($C$33/J35)+($C$33*J41/12))</f>
        <v>#VALUE!</v>
      </c>
      <c r="Z30" s="21" t="e">
        <f>IF($C$10="Light",'равными Light'!AL4,($C$33/K35)+($C$33*K41/12))</f>
        <v>#VALUE!</v>
      </c>
      <c r="AA30" s="21" t="e">
        <f>IF($C$10="Light",'равными Light'!AM4,($C$33/L35)+($C$33*L41/12))</f>
        <v>#VALUE!</v>
      </c>
      <c r="AB30" s="1">
        <v>0</v>
      </c>
    </row>
    <row r="31" spans="2:30" ht="39" customHeight="1" thickBot="1" x14ac:dyDescent="0.35">
      <c r="B31" s="100" t="s">
        <v>46</v>
      </c>
      <c r="C31" s="101">
        <f>IF(C10=M40,"0",IF(C10=M39,C27*R27*G30,C27*N33*G30))</f>
        <v>53000</v>
      </c>
      <c r="D31" s="9"/>
      <c r="E31" s="229" t="s">
        <v>44</v>
      </c>
      <c r="F31" s="230"/>
      <c r="G31" s="107">
        <v>1</v>
      </c>
      <c r="M31" s="96" t="str">
        <f>IF(OR(C10=M39,C10=M38,C23&gt;25000000),"","Престиж")</f>
        <v/>
      </c>
      <c r="N31" s="97">
        <f>IF($C$27&lt;25000000,3.3%,3.8%)</f>
        <v>3.3000000000000002E-2</v>
      </c>
      <c r="P31" s="90" t="str">
        <f>IF(C10=M38,"В конце срока",IF(OR(C10=M37,C10=M39,C10=M40,C10=M36)," ","Гибкий график"))</f>
        <v>В конце срока</v>
      </c>
      <c r="Q31" s="36" t="str">
        <f>IF(P31=" "," ","Ежемесячный платеж")</f>
        <v>Ежемесячный платеж</v>
      </c>
      <c r="R31" s="21" t="e">
        <f>'График Light +'!F27</f>
        <v>#VALUE!</v>
      </c>
      <c r="S31" s="21" t="e">
        <f>'График Light +'!F39</f>
        <v>#VALUE!</v>
      </c>
      <c r="T31" s="21" t="e">
        <f>'График Light +'!F51</f>
        <v>#VALUE!</v>
      </c>
      <c r="U31" s="21" t="e">
        <f>#REF!</f>
        <v>#REF!</v>
      </c>
      <c r="V31" s="21" t="e">
        <f>#REF!</f>
        <v>#REF!</v>
      </c>
      <c r="W31" s="21" t="e">
        <f>#REF!</f>
        <v>#REF!</v>
      </c>
      <c r="X31" s="21" t="e">
        <f>#REF!</f>
        <v>#REF!</v>
      </c>
      <c r="Y31" s="21" t="e">
        <f>#REF!</f>
        <v>#REF!</v>
      </c>
      <c r="Z31" s="21" t="e">
        <f>#REF!</f>
        <v>#REF!</v>
      </c>
      <c r="AA31" s="21" t="e">
        <f>#REF!</f>
        <v>#REF!</v>
      </c>
      <c r="AB31" s="1">
        <v>1</v>
      </c>
      <c r="AD31" s="35"/>
    </row>
    <row r="32" spans="2:30" ht="34.200000000000003" customHeight="1" x14ac:dyDescent="0.3">
      <c r="B32" s="102" t="s">
        <v>41</v>
      </c>
      <c r="C32" s="101">
        <f>IFERROR(IF(C10=M40,"0",(C27-C28+C29+C31+C30)*6%*G31),"исправьте страховку")</f>
        <v>58800</v>
      </c>
      <c r="D32" s="232" t="str">
        <f>IF(D10="Смените программу"," ",IF(ISERROR(#N/A)," ",IF(C33&lt;500000,"Минимальная сумма микрокредита 500 000 тг.",IF(C33&gt;M35,N35," "))))</f>
        <v xml:space="preserve"> </v>
      </c>
      <c r="E32" s="221" t="s">
        <v>34</v>
      </c>
      <c r="F32" s="222"/>
      <c r="G32" s="223"/>
      <c r="L32" s="6"/>
      <c r="M32" s="96" t="str">
        <f>IF(C10=M39," ","Эксклюзив")</f>
        <v>Эксклюзив</v>
      </c>
      <c r="N32" s="36">
        <v>4.3999999999999997E-2</v>
      </c>
      <c r="O32" s="97"/>
    </row>
    <row r="33" spans="2:31" ht="60" customHeight="1" thickBot="1" x14ac:dyDescent="0.35">
      <c r="B33" s="8" t="s">
        <v>1</v>
      </c>
      <c r="C33" s="103" t="str">
        <f>IFERROR(IF(AND(C10=M36,M34&gt;35000000),"Сумма микрокредита больше 35 млн.",IF(AND(C29&gt;0,D29="Не предусмотрено"),"исправьте ошибки",IF(AND(C10="Light pro 30/70",OR(C22=B20,C22=B16)),"исправьте программу",IF(OR(D23=N44,H30="Исправьте срок",D28="Не соответствует"),"исправьте ошибки",C27-C28+C29+C31+C32+C30)))),"исправьте ошибки")</f>
        <v>исправьте ошибки</v>
      </c>
      <c r="D33" s="233"/>
      <c r="E33" s="224" t="s">
        <v>139</v>
      </c>
      <c r="F33" s="225"/>
      <c r="G33" s="226"/>
      <c r="H33" s="190" t="str">
        <f>IF(OR(C33=N43,D10="Смените программу")," ",IF(B42=" ","исправьте метод погашения"," "))</f>
        <v xml:space="preserve"> </v>
      </c>
      <c r="I33" s="191"/>
      <c r="J33" s="74"/>
      <c r="K33" s="92"/>
      <c r="L33" s="92"/>
      <c r="M33" s="1" t="s">
        <v>140</v>
      </c>
      <c r="N33" s="98">
        <f>IF(C23&lt;25000000,5.3%,5.8%)</f>
        <v>5.2999999999999999E-2</v>
      </c>
      <c r="O33" s="99"/>
      <c r="P33" s="66" t="str">
        <f>IF(OR(C10="Hyundai Finance",C10="DOS",C33&gt;2000000)," ","Платеж в конце срока кредита")</f>
        <v xml:space="preserve"> </v>
      </c>
      <c r="Q33" s="67" t="str">
        <f>IF(P33=" "," ","Ежемесячный платеж")</f>
        <v xml:space="preserve"> </v>
      </c>
      <c r="R33" s="48" t="str">
        <f t="shared" ref="R33:Z33" si="1">IF($P$33=" "," ",0)</f>
        <v xml:space="preserve"> </v>
      </c>
      <c r="S33" s="48" t="str">
        <f t="shared" si="1"/>
        <v xml:space="preserve"> </v>
      </c>
      <c r="T33" s="48" t="str">
        <f t="shared" si="1"/>
        <v xml:space="preserve"> </v>
      </c>
      <c r="U33" s="48" t="str">
        <f t="shared" si="1"/>
        <v xml:space="preserve"> </v>
      </c>
      <c r="V33" s="48" t="str">
        <f t="shared" si="1"/>
        <v xml:space="preserve"> </v>
      </c>
      <c r="W33" s="48" t="str">
        <f t="shared" si="1"/>
        <v xml:space="preserve"> </v>
      </c>
      <c r="X33" s="48" t="str">
        <f t="shared" si="1"/>
        <v xml:space="preserve"> </v>
      </c>
      <c r="Y33" s="48" t="str">
        <f t="shared" si="1"/>
        <v xml:space="preserve"> </v>
      </c>
      <c r="Z33" s="48" t="str">
        <f t="shared" si="1"/>
        <v xml:space="preserve"> </v>
      </c>
      <c r="AA33" s="48"/>
      <c r="AB33" s="48" t="str">
        <f>IF(P33=" "," ",2)</f>
        <v xml:space="preserve"> </v>
      </c>
      <c r="AC33" s="48"/>
      <c r="AD33" s="48"/>
      <c r="AE33" s="48"/>
    </row>
    <row r="34" spans="2:31" ht="24" customHeight="1" x14ac:dyDescent="0.3">
      <c r="B34" s="237"/>
      <c r="C34" s="238"/>
      <c r="D34" s="234"/>
      <c r="E34" s="10"/>
      <c r="F34" s="12"/>
      <c r="G34" s="12"/>
      <c r="I34" s="6"/>
      <c r="J34" s="6"/>
      <c r="K34" s="6"/>
      <c r="L34" s="6"/>
      <c r="M34" s="135">
        <f>C23-C28+C30+C31+C32</f>
        <v>1038800</v>
      </c>
    </row>
    <row r="35" spans="2:31" ht="47.4" hidden="1" x14ac:dyDescent="0.35">
      <c r="B35" s="15" t="s">
        <v>2</v>
      </c>
      <c r="C35" s="14">
        <v>12</v>
      </c>
      <c r="D35" s="14" t="str">
        <f>IF($C$10=$M$38," ",24)</f>
        <v xml:space="preserve"> </v>
      </c>
      <c r="E35" s="14" t="str">
        <f>IFERROR(IF($C$10=$M$38," ",36)," ")</f>
        <v xml:space="preserve"> </v>
      </c>
      <c r="F35" s="14" t="str">
        <f>IFERROR(IF(OR($C$10=M38,C10=M39)," ",48)," ")</f>
        <v xml:space="preserve"> </v>
      </c>
      <c r="G35" s="14" t="str">
        <f>IFERROR(IF(OR($C$10=M38,C10=M39)," ",60)," ")</f>
        <v xml:space="preserve"> </v>
      </c>
      <c r="H35" s="14" t="str">
        <f>IFERROR(IF(OR($C$10=M38,C10=M39)," ",72)," ")</f>
        <v xml:space="preserve"> </v>
      </c>
      <c r="I35" s="14" t="str">
        <f>IFERROR(IF(OR($C$10=M38,C10=M39)," ",84)," ")</f>
        <v xml:space="preserve"> </v>
      </c>
      <c r="J35" s="162">
        <f>IF(OR($C$10="Light",$C$10="NEW HF")," ",96)</f>
        <v>96</v>
      </c>
      <c r="K35" s="162">
        <f>IF(OR($C$10="Light",$C$10="NEW HF")," ",108)</f>
        <v>108</v>
      </c>
      <c r="L35" s="163" t="e">
        <f>IF(#REF!=" "," ",IF($C$10=#REF!,120," "))</f>
        <v>#REF!</v>
      </c>
      <c r="M35" s="174">
        <v>69000000</v>
      </c>
      <c r="N35" s="171" t="s">
        <v>70</v>
      </c>
      <c r="O35" s="151"/>
      <c r="R35" s="21" t="e">
        <f>VLOOKUP($E$33,$P$28:$AA$33,3,0)</f>
        <v>#N/A</v>
      </c>
      <c r="S35" s="21" t="e">
        <f>VLOOKUP($E$33,$P$28:$AA$33,4,0)</f>
        <v>#N/A</v>
      </c>
      <c r="T35" s="21" t="e">
        <f>VLOOKUP($E$33,$P$28:$AA$33,5,0)</f>
        <v>#N/A</v>
      </c>
      <c r="U35" s="21" t="e">
        <f>VLOOKUP($E$33,$P$28:$AA$33,6,0)</f>
        <v>#N/A</v>
      </c>
      <c r="V35" s="21" t="e">
        <f>VLOOKUP($E$33,$P$28:$AA$33,7,0)</f>
        <v>#N/A</v>
      </c>
      <c r="W35" s="21" t="e">
        <f>VLOOKUP($E$33,$P$28:$AA$33,8,0)</f>
        <v>#N/A</v>
      </c>
      <c r="X35" s="21" t="e">
        <f>VLOOKUP($E$33,$P$28:$AA$33,9,0)</f>
        <v>#N/A</v>
      </c>
      <c r="Y35" s="21" t="e">
        <f>VLOOKUP($E$33,$P$28:$AA$33,10,0)</f>
        <v>#N/A</v>
      </c>
      <c r="Z35" s="21" t="e">
        <f>VLOOKUP($E$33,$P$28:$AA$32,11,0)</f>
        <v>#N/A</v>
      </c>
      <c r="AA35" s="21" t="e">
        <f>VLOOKUP($E$33,$P$28:$AA$33,12,0)</f>
        <v>#N/A</v>
      </c>
      <c r="AB35" s="69" t="e">
        <f>VLOOKUP($E$33,$P$28:$AB$33,13,0)</f>
        <v>#N/A</v>
      </c>
    </row>
    <row r="36" spans="2:31" ht="18.75" hidden="1" customHeight="1" x14ac:dyDescent="0.35">
      <c r="B36" s="11" t="str">
        <f>M37</f>
        <v>Classic NEW</v>
      </c>
      <c r="C36" s="39">
        <v>0.245</v>
      </c>
      <c r="D36" s="39">
        <v>0.245</v>
      </c>
      <c r="E36" s="39">
        <v>0.245</v>
      </c>
      <c r="F36" s="39">
        <v>0.245</v>
      </c>
      <c r="G36" s="39">
        <v>0.245</v>
      </c>
      <c r="H36" s="39">
        <v>0.245</v>
      </c>
      <c r="I36" s="39">
        <v>0.245</v>
      </c>
      <c r="J36" s="164">
        <v>0.215</v>
      </c>
      <c r="K36" s="164">
        <v>0.215</v>
      </c>
      <c r="L36" s="164">
        <v>0.215</v>
      </c>
      <c r="M36" s="1" t="s">
        <v>85</v>
      </c>
      <c r="N36" s="108" t="s">
        <v>49</v>
      </c>
      <c r="O36" s="151">
        <f>VLOOKUP($C$22,$B$11:$C$21,2,FALSE)</f>
        <v>0.2</v>
      </c>
      <c r="P36" s="18"/>
      <c r="Q36" s="35"/>
    </row>
    <row r="37" spans="2:31" ht="15.75" hidden="1" customHeight="1" x14ac:dyDescent="0.35">
      <c r="B37" s="1" t="str">
        <f>M38</f>
        <v>Light pro 20/80</v>
      </c>
      <c r="C37" s="141">
        <f>IF(AND(C22=B12,C12=20%),22%,IF(AND(C22=B12,D28&gt;=50%),20%,IF(C22=B14,19.6%,25%)))</f>
        <v>0.25</v>
      </c>
      <c r="D37" s="39"/>
      <c r="E37" s="39"/>
      <c r="F37" s="39"/>
      <c r="G37" s="39"/>
      <c r="H37" s="39"/>
      <c r="I37" s="39"/>
      <c r="J37" s="164"/>
      <c r="K37" s="164"/>
      <c r="L37" s="164"/>
      <c r="M37" s="1" t="s">
        <v>58</v>
      </c>
      <c r="N37" s="108" t="s">
        <v>49</v>
      </c>
      <c r="O37" s="151">
        <f>VLOOKUP($C$22,$B$11:$C$21,2,FALSE)</f>
        <v>0.2</v>
      </c>
      <c r="Q37" s="16"/>
    </row>
    <row r="38" spans="2:31" ht="15.75" hidden="1" customHeight="1" x14ac:dyDescent="0.3">
      <c r="B38" s="1" t="str">
        <f>M39</f>
        <v>Ком техника</v>
      </c>
      <c r="C38" s="39">
        <v>0.245</v>
      </c>
      <c r="D38" s="39">
        <v>0.245</v>
      </c>
      <c r="E38" s="39">
        <v>0.245</v>
      </c>
      <c r="F38" s="75"/>
      <c r="G38" s="75"/>
      <c r="H38" s="75"/>
      <c r="I38" s="75"/>
      <c r="J38" s="165"/>
      <c r="K38" s="165"/>
      <c r="L38" s="165"/>
      <c r="M38" s="1" t="str">
        <f>IF(C22=B14,"Genesis Light 20/80",IF(AND(C22=B12,D12&lt;50%),"Changan Light 20/80 ",IF(AND(C22=B12,D12&gt;=50%),"Changan Light 50/50 ","Light pro 20/80")))</f>
        <v>Light pro 20/80</v>
      </c>
      <c r="N38" s="108" t="s">
        <v>49</v>
      </c>
      <c r="O38" s="17">
        <f>IFERROR(VLOOKUP(C22,B11:C21,2,FALSE),D12)</f>
        <v>0.2</v>
      </c>
      <c r="Q38" s="16"/>
    </row>
    <row r="39" spans="2:31" ht="15.75" hidden="1" customHeight="1" x14ac:dyDescent="0.35">
      <c r="B39" s="1" t="str">
        <f>M36</f>
        <v>Classic 10/90 NEW</v>
      </c>
      <c r="C39" s="39">
        <v>0.245</v>
      </c>
      <c r="D39" s="39">
        <v>0.245</v>
      </c>
      <c r="E39" s="39">
        <v>0.245</v>
      </c>
      <c r="F39" s="39">
        <v>0.245</v>
      </c>
      <c r="G39" s="39">
        <v>0.245</v>
      </c>
      <c r="H39" s="39">
        <v>0.245</v>
      </c>
      <c r="I39" s="39">
        <v>0.245</v>
      </c>
      <c r="J39" s="165"/>
      <c r="K39" s="165"/>
      <c r="L39" s="165"/>
      <c r="M39" s="1" t="s">
        <v>77</v>
      </c>
      <c r="N39" s="108" t="s">
        <v>49</v>
      </c>
      <c r="O39" s="151">
        <f>VLOOKUP($C$22,$B$11:$C$21,2,FALSE)</f>
        <v>0.2</v>
      </c>
      <c r="Q39" s="16"/>
    </row>
    <row r="40" spans="2:31" ht="18.75" hidden="1" customHeight="1" x14ac:dyDescent="0.35">
      <c r="D40" s="75"/>
      <c r="E40" s="75"/>
      <c r="F40" s="75"/>
      <c r="G40" s="75"/>
      <c r="H40" s="75"/>
      <c r="I40" s="75"/>
      <c r="J40" s="166"/>
      <c r="K40" s="166"/>
      <c r="L40" s="166"/>
      <c r="M40" s="17" t="s">
        <v>79</v>
      </c>
      <c r="N40" s="108" t="s">
        <v>49</v>
      </c>
      <c r="O40" s="151">
        <v>0.3</v>
      </c>
      <c r="Q40" s="16"/>
    </row>
    <row r="41" spans="2:31" ht="25.2" hidden="1" customHeight="1" thickBot="1" x14ac:dyDescent="0.35">
      <c r="B41" s="3" t="str">
        <f>IFERROR(IF(B42=" "," ","Ставка вознаграждения")," ")</f>
        <v xml:space="preserve"> </v>
      </c>
      <c r="C41" s="137">
        <f>IF(C10=M40,36.5%,VLOOKUP($C$10,$B$36:$I$39,2,FALSE))</f>
        <v>0.25</v>
      </c>
      <c r="D41" s="39">
        <f>IF(C10=M40,35.5%,VLOOKUP($C$10,$B$36:$I$40,3,FALSE))</f>
        <v>0</v>
      </c>
      <c r="E41" s="39">
        <f>IF(C10=M40,36.5%,VLOOKUP($C$10,$B$36:$I$40,4,FALSE))</f>
        <v>0</v>
      </c>
      <c r="F41" s="39">
        <f>IF(C10=M40,36.5%,VLOOKUP($C$10,$B$36:$I$40,5,FALSE))</f>
        <v>0</v>
      </c>
      <c r="G41" s="39">
        <f>IF(C10=M40,36.5%,VLOOKUP($C$10,$B$36:$I$40,6,FALSE))</f>
        <v>0</v>
      </c>
      <c r="H41" s="39">
        <f>IF(C10=M40,36.5%,VLOOKUP($C$10,$B$36:$I$40,7,FALSE))</f>
        <v>0</v>
      </c>
      <c r="I41" s="39">
        <f>IF(C10=M40,36.5%,VLOOKUP($C$10,$B$36:$I$40,8,FALSE))</f>
        <v>0</v>
      </c>
      <c r="J41" s="164">
        <f>IF($C$10="Dos",J36,VLOOKUP($C$10,$B$36:$J$40,6))</f>
        <v>0</v>
      </c>
      <c r="K41" s="164">
        <f>IF($C$10="Dos",K36,VLOOKUP($C$10,$B$36:$J$40,6))</f>
        <v>0</v>
      </c>
      <c r="L41" s="164">
        <f>IF($C$10="Dos",L36,VLOOKUP($C$10,$B$36:$J$40,6))</f>
        <v>0</v>
      </c>
      <c r="M41" s="17"/>
      <c r="N41" s="173"/>
      <c r="O41" s="18">
        <f>VLOOKUP(C10,M36:O40,3,FALSE)</f>
        <v>0.2</v>
      </c>
    </row>
    <row r="42" spans="2:31" ht="23.4" hidden="1" customHeight="1" x14ac:dyDescent="0.3">
      <c r="B42" s="20" t="str">
        <f>IFERROR(VLOOKUP(E33,P28:Q33,2,0)," ")</f>
        <v xml:space="preserve"> </v>
      </c>
      <c r="C42" s="45" t="str">
        <f>IFERROR(IF(C10=M38,"0",IF(OR(B42=" ",D32=M42)," ",IF(C35="12"," ",R35)))," ")</f>
        <v>0</v>
      </c>
      <c r="D42" s="45" t="str">
        <f>IF(OR($C$10="Light",D32=M42)," ",IF(H33="исправьте метод погашения"," ",IFERROR(IF(D35=" "," ",S35)," ")))</f>
        <v xml:space="preserve"> </v>
      </c>
      <c r="E42" s="45" t="str">
        <f>IF(OR($C$10="Light",D32=M42)," ",IF(I33="исправьте метод погашения"," ",IFERROR(IF(E35=" "," ",T35)," ")))</f>
        <v xml:space="preserve"> </v>
      </c>
      <c r="F42" s="45" t="str">
        <f>IF(OR($C$10="Light",D32=M42)," ",IF(J33="исправьте метод погашения"," ",IFERROR(IF(F35=" "," ",U35)," ")))</f>
        <v xml:space="preserve"> </v>
      </c>
      <c r="G42" s="45" t="str">
        <f>IF(OR($C$10="Light",D32=M42)," ",IF(K33="исправьте метод погашения"," ",IFERROR(IF(G35=" "," ",V35)," ")))</f>
        <v xml:space="preserve"> </v>
      </c>
      <c r="H42" s="45" t="str">
        <f>IF(OR($C$10="Light",D32=M42)," ",IF(L33="исправьте метод погашения"," ",IFERROR(IF(H35=" "," ",W35)," ")))</f>
        <v xml:space="preserve"> </v>
      </c>
      <c r="I42" s="45" t="str">
        <f>IF(OR($C$10="Light",D32=M42)," ",IF(M33="исправьте метод погашения"," ",IFERROR(IF(I35=" "," ",X35)," ")))</f>
        <v xml:space="preserve"> </v>
      </c>
      <c r="J42" s="167" t="str">
        <f>IF(OR($C$10="Light",D32=M42)," ",IF(N33="исправьте метод погашения"," ",IFERROR(IF(J35=" "," ",Y35)," ")))</f>
        <v xml:space="preserve"> </v>
      </c>
      <c r="K42" s="167" t="str">
        <f>IF($C$10="Light"," ",IF(O33="исправьте метод погашения"," ",IFERROR(IF(K35=" "," ",Z35)," ")))</f>
        <v xml:space="preserve"> </v>
      </c>
      <c r="L42" s="168" t="str">
        <f>IF($C$10="Light"," ",IF(P33="исправьте метод погашения"," ",IFERROR(IF(L35=" "," ",AA35)," ")))</f>
        <v xml:space="preserve"> </v>
      </c>
      <c r="M42" s="249" t="s">
        <v>59</v>
      </c>
      <c r="N42" s="172"/>
      <c r="P42" s="35"/>
      <c r="Q42" s="35"/>
      <c r="R42" s="35"/>
      <c r="S42" s="35"/>
      <c r="T42" s="35"/>
      <c r="AD42" s="35"/>
    </row>
    <row r="43" spans="2:31" ht="30.6" hidden="1" customHeight="1" thickBot="1" x14ac:dyDescent="0.35">
      <c r="B43" s="20" t="str">
        <f>IF(B42=" "," ","Сумма вознаграждения")</f>
        <v xml:space="preserve"> </v>
      </c>
      <c r="C43" s="45" t="str">
        <f>IFERROR(IF(OR(D32=M42,D32=N35),"",IF(C10=M38,C33*C41,IF(AB35=0,равными!D1,IF(AB35=-1,-CUMIPMT(C41/12,C35,$C$33,1,C35,0)," "))))," ")</f>
        <v xml:space="preserve"> </v>
      </c>
      <c r="D43" s="45" t="str">
        <f>IFERROR(IF($H$33="исправьте метод погашения"," ",IF(OR(D41=" ",D32=M42)," ",IF(AB35=-1,-CUMIPMT(D41/12,D35,$C$33,1,D35,0),IF(AB35=0,равными!J1," "))))," ")</f>
        <v xml:space="preserve"> </v>
      </c>
      <c r="E43" s="45" t="str">
        <f>IFERROR(IF(H33="исправьте метод погашения"," ",IF(OR(E41=" ",D32=M42)," ",IF(AB35=-1,-CUMIPMT(E41/12,E35,$C$33,1,E35,0),IF(AB35=0,равными!P1," "))))," ")</f>
        <v xml:space="preserve"> </v>
      </c>
      <c r="F43" s="45" t="str">
        <f>IFERROR(IF(OR(H33="исправьте метод погашения",D32=M42)," ",IF(F41=" "," ",IF(AB35=-1,-CUMIPMT(F41/12,F35,$C$33,1,F35,0),IF(AB35=0,равными!V1," "))))," ")</f>
        <v xml:space="preserve"> </v>
      </c>
      <c r="G43" s="45" t="str">
        <f>IFERROR(IF(OR(H33="исправьте метод погашения",D32=M42)," ",IF(G41=" "," ",IF(AB35=-1,-CUMIPMT(G41/12,G35,$C$33,1,G35,0),IF(AB35=0,равными!AB1," "))))," ")</f>
        <v xml:space="preserve"> </v>
      </c>
      <c r="H43" s="45" t="str">
        <f>IFERROR(IF(OR(H33="исправьте метод погашения",D32=M42)," ",IF(H41=" "," ",IF(AB35=-1,-CUMIPMT(H41/12,H35,$C$33,1,H35,0),IF(AB35=0,равными!AH1," "))))," ")</f>
        <v xml:space="preserve"> </v>
      </c>
      <c r="I43" s="45" t="str">
        <f>IFERROR(IF(OR(H33="исправьте метод погашения",D32=M42)," ",IF(I41=" "," ",IF($AB$35=-1,-CUMIPMT(I41/12,I35,$C$33,1,I35,0),IF($AB$35=0,равными!AN1," "))))," ")</f>
        <v xml:space="preserve"> </v>
      </c>
      <c r="J43" s="167" t="str">
        <f>IFERROR(IF(OR(I33="исправьте метод погашения",D32=M42)," ",IF(J41=" "," ",IF($AB$35=-1,-CUMIPMT(J41/12,J35,$C$33,1,J35,0),IF($AB$35=0,равными!AT1," "))))," ")</f>
        <v xml:space="preserve"> </v>
      </c>
      <c r="K43" s="167" t="str">
        <f>IFERROR(IF(J33="исправьте метод погашения"," ",IF(K41=" "," ",IF($AB$35=-1,-CUMIPMT(K41/12,K35,$C$33,1,K35,0),IF($AB$35=0,равными!AZ1," "))))," ")</f>
        <v xml:space="preserve"> </v>
      </c>
      <c r="L43" s="168" t="str">
        <f>IFERROR(IF(C10=#REF!,"",IF(K33="исправьте метод погашения"," ",IF(L41=" "," ",IF($AB$35=-1,-CUMIPMT(L41/12,L35,$C$33,1,L35,0),IF($AB$35=0,равными!BF1," ")))))," ")</f>
        <v xml:space="preserve"> </v>
      </c>
      <c r="M43" s="250"/>
      <c r="N43" s="170" t="s">
        <v>69</v>
      </c>
      <c r="O43" s="22">
        <v>36</v>
      </c>
      <c r="P43" s="22" t="e">
        <f>E42*D35-C33-C43</f>
        <v>#VALUE!</v>
      </c>
      <c r="Q43" s="22"/>
      <c r="R43" s="22"/>
      <c r="S43" s="22"/>
    </row>
    <row r="44" spans="2:31" ht="16.2" hidden="1" thickBot="1" x14ac:dyDescent="0.35">
      <c r="B44" s="5"/>
      <c r="M44" s="251"/>
      <c r="N44" s="1" t="s">
        <v>78</v>
      </c>
      <c r="O44" s="1">
        <v>48</v>
      </c>
      <c r="P44" s="57" t="e">
        <f>F42*E35-C33-C43</f>
        <v>#VALUE!</v>
      </c>
    </row>
    <row r="45" spans="2:31" x14ac:dyDescent="0.3">
      <c r="B45" s="241" t="s">
        <v>3</v>
      </c>
      <c r="C45" s="242"/>
      <c r="D45" s="243"/>
      <c r="E45" s="219" t="s">
        <v>4</v>
      </c>
      <c r="F45" s="220"/>
      <c r="G45" s="38"/>
      <c r="I45" s="38"/>
      <c r="J45" s="38"/>
      <c r="K45" s="38"/>
      <c r="L45" s="38"/>
      <c r="N45" s="65"/>
      <c r="O45" s="1">
        <v>60</v>
      </c>
      <c r="P45" s="57" t="e">
        <f>G42*F35-C33-C43</f>
        <v>#VALUE!</v>
      </c>
    </row>
    <row r="46" spans="2:31" x14ac:dyDescent="0.3">
      <c r="B46" s="244"/>
      <c r="C46" s="245"/>
      <c r="D46" s="246"/>
      <c r="E46" s="219" t="str">
        <f>G28</f>
        <v xml:space="preserve">Престиж MyCar </v>
      </c>
      <c r="F46" s="220"/>
      <c r="G46" s="38"/>
      <c r="K46" s="37"/>
      <c r="L46" s="37"/>
      <c r="O46" s="1">
        <v>72</v>
      </c>
      <c r="P46" s="57" t="e">
        <f>H42*G35-C33-C43</f>
        <v>#VALUE!</v>
      </c>
    </row>
    <row r="47" spans="2:31" x14ac:dyDescent="0.3">
      <c r="B47" s="193" t="s">
        <v>5</v>
      </c>
      <c r="C47" s="194"/>
      <c r="D47" s="195"/>
      <c r="E47" s="197" t="s">
        <v>6</v>
      </c>
      <c r="F47" s="197"/>
      <c r="G47" s="38"/>
      <c r="N47" s="35"/>
      <c r="O47" s="1">
        <v>84</v>
      </c>
      <c r="P47" s="57" t="e">
        <f>I42*H35-C33-C43</f>
        <v>#VALUE!</v>
      </c>
    </row>
    <row r="48" spans="2:31" ht="15.45" customHeight="1" x14ac:dyDescent="0.3">
      <c r="B48" s="193" t="s">
        <v>7</v>
      </c>
      <c r="C48" s="194"/>
      <c r="D48" s="195"/>
      <c r="E48" s="197" t="s">
        <v>6</v>
      </c>
      <c r="F48" s="197"/>
      <c r="G48" s="38"/>
      <c r="K48" s="22"/>
      <c r="L48" s="22"/>
    </row>
    <row r="49" spans="2:42" ht="31.5" customHeight="1" x14ac:dyDescent="0.3">
      <c r="B49" s="193" t="s">
        <v>9</v>
      </c>
      <c r="C49" s="194"/>
      <c r="D49" s="195"/>
      <c r="E49" s="197" t="s">
        <v>6</v>
      </c>
      <c r="F49" s="197"/>
      <c r="G49" s="38"/>
      <c r="K49" s="22"/>
      <c r="L49" s="22"/>
      <c r="M49" s="108" t="s">
        <v>49</v>
      </c>
    </row>
    <row r="50" spans="2:42" x14ac:dyDescent="0.3">
      <c r="B50" s="193" t="s">
        <v>10</v>
      </c>
      <c r="C50" s="194"/>
      <c r="D50" s="195"/>
      <c r="E50" s="197" t="s">
        <v>6</v>
      </c>
      <c r="F50" s="197"/>
      <c r="G50" s="38"/>
      <c r="H50" s="37"/>
      <c r="M50" s="108" t="s">
        <v>50</v>
      </c>
    </row>
    <row r="51" spans="2:42" ht="15.45" customHeight="1" x14ac:dyDescent="0.3">
      <c r="B51" s="193" t="s">
        <v>11</v>
      </c>
      <c r="C51" s="194"/>
      <c r="D51" s="195"/>
      <c r="E51" s="197" t="s">
        <v>6</v>
      </c>
      <c r="F51" s="197"/>
      <c r="G51" s="38"/>
      <c r="H51" s="37"/>
    </row>
    <row r="52" spans="2:42" x14ac:dyDescent="0.3">
      <c r="B52" s="193" t="s">
        <v>12</v>
      </c>
      <c r="C52" s="194"/>
      <c r="D52" s="195"/>
      <c r="E52" s="197" t="s">
        <v>6</v>
      </c>
      <c r="F52" s="197"/>
      <c r="G52" s="38"/>
      <c r="H52" s="37"/>
    </row>
    <row r="53" spans="2:42" x14ac:dyDescent="0.3">
      <c r="B53" s="193" t="s">
        <v>30</v>
      </c>
      <c r="C53" s="194"/>
      <c r="D53" s="195"/>
      <c r="E53" s="197" t="s">
        <v>6</v>
      </c>
      <c r="F53" s="197"/>
      <c r="G53" s="38"/>
      <c r="H53" s="37"/>
      <c r="AO53" s="134"/>
      <c r="AP53" s="48"/>
    </row>
    <row r="54" spans="2:42" ht="15.45" customHeight="1" x14ac:dyDescent="0.3">
      <c r="B54" s="193" t="s">
        <v>27</v>
      </c>
      <c r="C54" s="194"/>
      <c r="D54" s="195"/>
      <c r="E54" s="197" t="s">
        <v>6</v>
      </c>
      <c r="F54" s="197"/>
      <c r="G54" s="38"/>
      <c r="H54" s="38"/>
      <c r="M54" s="57"/>
      <c r="N54" s="57"/>
      <c r="O54" s="57"/>
      <c r="P54" s="57"/>
      <c r="Q54" s="57"/>
      <c r="R54" s="57"/>
      <c r="AO54" s="134"/>
      <c r="AP54" s="48"/>
    </row>
    <row r="55" spans="2:42" x14ac:dyDescent="0.3">
      <c r="B55" s="193" t="s">
        <v>28</v>
      </c>
      <c r="C55" s="194"/>
      <c r="D55" s="195"/>
      <c r="E55" s="197" t="s">
        <v>6</v>
      </c>
      <c r="F55" s="197"/>
      <c r="G55" s="38"/>
      <c r="H55" s="38"/>
      <c r="AF55" s="4"/>
      <c r="AO55" s="134"/>
      <c r="AP55" s="48"/>
    </row>
    <row r="56" spans="2:42" ht="15.45" customHeight="1" x14ac:dyDescent="0.3">
      <c r="B56" s="193" t="s">
        <v>29</v>
      </c>
      <c r="C56" s="194"/>
      <c r="D56" s="195"/>
      <c r="E56" s="197" t="s">
        <v>6</v>
      </c>
      <c r="F56" s="197"/>
      <c r="G56" s="38"/>
      <c r="H56" s="38"/>
      <c r="AO56" s="134"/>
      <c r="AP56" s="48"/>
    </row>
    <row r="57" spans="2:42" ht="15.45" hidden="1" customHeight="1" x14ac:dyDescent="0.3">
      <c r="B57" s="193" t="s">
        <v>31</v>
      </c>
      <c r="C57" s="194"/>
      <c r="D57" s="195"/>
      <c r="E57" s="197" t="str">
        <f>IF(OR(G28="Эксклюзив",G28="Эксклюзив-2",G28="Экстра КАСКО"),"●","-")</f>
        <v>-</v>
      </c>
      <c r="F57" s="197"/>
      <c r="G57" s="38"/>
      <c r="H57" s="38"/>
      <c r="M57" s="57"/>
      <c r="N57" s="57"/>
      <c r="O57" s="57"/>
      <c r="P57" s="57"/>
      <c r="Q57" s="57"/>
      <c r="R57" s="57"/>
      <c r="AO57" s="134"/>
      <c r="AP57" s="48"/>
    </row>
    <row r="58" spans="2:42" ht="15.45" hidden="1" customHeight="1" x14ac:dyDescent="0.3">
      <c r="B58" s="193" t="s">
        <v>8</v>
      </c>
      <c r="C58" s="194"/>
      <c r="D58" s="195"/>
      <c r="E58" s="197" t="str">
        <f>IF(OR(G28="Эксклюзив",G28="Эксклюзив-2",G28="Экстра КАСКО"),"●","-")</f>
        <v>-</v>
      </c>
      <c r="F58" s="197"/>
      <c r="G58" s="38"/>
      <c r="H58" s="38"/>
      <c r="AO58" s="134"/>
      <c r="AP58" s="48"/>
    </row>
    <row r="59" spans="2:42" ht="30" hidden="1" customHeight="1" x14ac:dyDescent="0.3">
      <c r="B59" s="193" t="s">
        <v>83</v>
      </c>
      <c r="C59" s="239"/>
      <c r="D59" s="240"/>
      <c r="E59" s="247" t="str">
        <f>IF(G23=N39,"-","●")</f>
        <v>-</v>
      </c>
      <c r="F59" s="248"/>
      <c r="G59" s="38"/>
      <c r="H59" s="38"/>
      <c r="AO59" s="134"/>
      <c r="AP59" s="48"/>
    </row>
    <row r="60" spans="2:42" ht="22.5" customHeight="1" x14ac:dyDescent="0.3">
      <c r="B60" s="198" t="s">
        <v>32</v>
      </c>
      <c r="C60" s="199"/>
      <c r="D60" s="200"/>
      <c r="E60" s="196" t="str">
        <f>IF(OR(G29="Эксклюзив",G29="Эксклюзив-2",G29="Tolyq",G29="Экстра КАСКО-2"),"до 300 000 тенге",IF(G29="Гранд КАСКО","если сумма ущерба не превышает 80% от страховой суммы","Обязателен"))</f>
        <v>Обязателен</v>
      </c>
      <c r="F60" s="196"/>
      <c r="G60" s="38"/>
      <c r="H60" s="38"/>
      <c r="AO60" s="134"/>
      <c r="AP60" s="48"/>
    </row>
    <row r="61" spans="2:42" ht="30.75" customHeight="1" x14ac:dyDescent="0.3">
      <c r="B61" s="201" t="s">
        <v>13</v>
      </c>
      <c r="C61" s="202"/>
      <c r="D61" s="203"/>
      <c r="E61" s="197" t="str">
        <f>IF(OR(G29="Эксклюзив",G29="Эксклюзив-2",G29="Tolyq"),"Казахстан, СНГ","Казахстан, Кыргызстан")</f>
        <v>Казахстан, Кыргызстан</v>
      </c>
      <c r="F61" s="197"/>
      <c r="G61" s="38"/>
      <c r="H61" s="38"/>
      <c r="AO61" s="134"/>
      <c r="AP61" s="48"/>
    </row>
    <row r="62" spans="2:42" ht="15.45" customHeight="1" x14ac:dyDescent="0.3">
      <c r="B62" s="204" t="s">
        <v>14</v>
      </c>
      <c r="C62" s="207" t="s">
        <v>15</v>
      </c>
      <c r="D62" s="208"/>
      <c r="E62" s="211" t="str">
        <f>IF(OR(G29="Оптимум",G29="Оптимум-2"),"1%, не более 800 000 тенге",IF(OR(G29="КАСКО-2",G29="КАСКО без амортизации"),"0,5%, не менее 75 000 тг.","0%"))</f>
        <v>0%</v>
      </c>
      <c r="F62" s="212"/>
      <c r="G62" s="38"/>
      <c r="H62" s="38"/>
      <c r="AO62" s="134"/>
      <c r="AP62" s="48"/>
    </row>
    <row r="63" spans="2:42" ht="15" customHeight="1" x14ac:dyDescent="0.3">
      <c r="B63" s="205"/>
      <c r="C63" s="209"/>
      <c r="D63" s="210"/>
      <c r="E63" s="213"/>
      <c r="F63" s="214"/>
      <c r="G63" s="38"/>
      <c r="H63" s="38"/>
      <c r="AO63" s="134"/>
      <c r="AP63" s="48"/>
    </row>
    <row r="64" spans="2:42" ht="28.5" customHeight="1" x14ac:dyDescent="0.3">
      <c r="B64" s="206"/>
      <c r="C64" s="215" t="s">
        <v>33</v>
      </c>
      <c r="D64" s="216"/>
      <c r="E64" s="217">
        <f>IF(OR(G29="Эксклюзив",G29="Эксклюзив-2",G29="Tolyq"),"8%, по СНГ - 30%",IF(G29="КАСКО без амортизации","5% для ТС до 50 млн;
8% для ТС свыше 50 млн",8%))</f>
        <v>0.08</v>
      </c>
      <c r="F64" s="218"/>
      <c r="G64" s="38"/>
      <c r="H64" s="38"/>
      <c r="AO64" s="134"/>
      <c r="AP64" s="48"/>
    </row>
    <row r="65" spans="2:42" ht="32.25" customHeight="1" x14ac:dyDescent="0.35">
      <c r="B65" s="192" t="str">
        <f>IF(G23=M49,"АО «Страховая компания «Nomad Insurance»  Рейтинг (BB-) от S&amp;P Global Ratings","АО «Страховая компания «Amanat»  Рейтинг (B+) от S&amp;P Global Ratings")</f>
        <v>АО «Страховая компания «Nomad Insurance»  Рейтинг (BB-) от S&amp;P Global Ratings</v>
      </c>
      <c r="C65" s="192"/>
      <c r="D65" s="192"/>
      <c r="E65" s="192"/>
      <c r="F65" s="192"/>
      <c r="G65" s="192"/>
      <c r="H65" s="38"/>
      <c r="AO65" s="134"/>
      <c r="AP65" s="48"/>
    </row>
    <row r="66" spans="2:42" x14ac:dyDescent="0.3">
      <c r="AO66" s="134"/>
      <c r="AP66" s="48"/>
    </row>
    <row r="67" spans="2:42" x14ac:dyDescent="0.3">
      <c r="AO67" s="134"/>
      <c r="AP67" s="48"/>
    </row>
    <row r="68" spans="2:42" x14ac:dyDescent="0.3">
      <c r="AO68" s="134"/>
      <c r="AP68" s="48"/>
    </row>
    <row r="69" spans="2:42" x14ac:dyDescent="0.3">
      <c r="AO69" s="134"/>
      <c r="AP69" s="48"/>
    </row>
    <row r="70" spans="2:42" x14ac:dyDescent="0.3">
      <c r="AO70" s="134"/>
      <c r="AP70" s="48"/>
    </row>
    <row r="71" spans="2:42" x14ac:dyDescent="0.3">
      <c r="AO71" s="134"/>
      <c r="AP71" s="48"/>
    </row>
    <row r="72" spans="2:42" x14ac:dyDescent="0.3">
      <c r="AO72" s="134"/>
      <c r="AP72" s="48"/>
    </row>
    <row r="73" spans="2:42" x14ac:dyDescent="0.3">
      <c r="AO73" s="134"/>
      <c r="AP73" s="48"/>
    </row>
    <row r="74" spans="2:42" x14ac:dyDescent="0.3">
      <c r="AO74" s="134"/>
      <c r="AP74" s="48"/>
    </row>
    <row r="75" spans="2:42" x14ac:dyDescent="0.3">
      <c r="AO75" s="134"/>
      <c r="AP75" s="48"/>
    </row>
    <row r="76" spans="2:42" x14ac:dyDescent="0.3">
      <c r="AO76" s="134"/>
      <c r="AP76" s="48"/>
    </row>
    <row r="77" spans="2:42" x14ac:dyDescent="0.3">
      <c r="AO77" s="135"/>
      <c r="AP77" s="48"/>
    </row>
    <row r="78" spans="2:42" x14ac:dyDescent="0.3">
      <c r="AO78" s="48"/>
      <c r="AP78" s="48"/>
    </row>
    <row r="79" spans="2:42" x14ac:dyDescent="0.3">
      <c r="AO79" s="48"/>
      <c r="AP79" s="48"/>
    </row>
  </sheetData>
  <sheetProtection algorithmName="SHA-512" hashValue="ZxWwbHnEoDoKKBVFf6dOsXju11jpP8eTO410sQpBzGvIJrhaLpA7+fe41vkU3Sz6vf7CZc+K9XQY8peeYB4bMA==" saltValue="k4SfpcZYzO0KrFqCm0wyZw==" spinCount="100000" sheet="1" objects="1" scenarios="1"/>
  <sortState xmlns:xlrd2="http://schemas.microsoft.com/office/spreadsheetml/2017/richdata2" ref="B13:B20">
    <sortCondition ref="B3:B20"/>
  </sortState>
  <mergeCells count="51">
    <mergeCell ref="M42:M44"/>
    <mergeCell ref="B56:D56"/>
    <mergeCell ref="B57:D57"/>
    <mergeCell ref="B54:D54"/>
    <mergeCell ref="B58:D58"/>
    <mergeCell ref="B59:D59"/>
    <mergeCell ref="E46:F46"/>
    <mergeCell ref="B45:D46"/>
    <mergeCell ref="B52:D52"/>
    <mergeCell ref="B53:D53"/>
    <mergeCell ref="B55:D55"/>
    <mergeCell ref="E55:F55"/>
    <mergeCell ref="E57:F57"/>
    <mergeCell ref="E54:F54"/>
    <mergeCell ref="E58:F58"/>
    <mergeCell ref="E59:F59"/>
    <mergeCell ref="F4:G4"/>
    <mergeCell ref="B7:G7"/>
    <mergeCell ref="E45:F45"/>
    <mergeCell ref="E32:G32"/>
    <mergeCell ref="E33:G33"/>
    <mergeCell ref="E28:F28"/>
    <mergeCell ref="E31:F31"/>
    <mergeCell ref="E30:F30"/>
    <mergeCell ref="D32:D34"/>
    <mergeCell ref="E23:F23"/>
    <mergeCell ref="B34:C34"/>
    <mergeCell ref="B60:D60"/>
    <mergeCell ref="B61:D61"/>
    <mergeCell ref="E61:F61"/>
    <mergeCell ref="B62:B64"/>
    <mergeCell ref="C62:D63"/>
    <mergeCell ref="E62:F63"/>
    <mergeCell ref="C64:D64"/>
    <mergeCell ref="E64:F64"/>
    <mergeCell ref="H33:I33"/>
    <mergeCell ref="B65:G65"/>
    <mergeCell ref="B47:D47"/>
    <mergeCell ref="B48:D48"/>
    <mergeCell ref="B49:D49"/>
    <mergeCell ref="B50:D50"/>
    <mergeCell ref="B51:D51"/>
    <mergeCell ref="E60:F60"/>
    <mergeCell ref="E47:F47"/>
    <mergeCell ref="E48:F48"/>
    <mergeCell ref="E49:F49"/>
    <mergeCell ref="E50:F50"/>
    <mergeCell ref="E51:F51"/>
    <mergeCell ref="E52:F52"/>
    <mergeCell ref="E53:F53"/>
    <mergeCell ref="E56:F56"/>
  </mergeCells>
  <phoneticPr fontId="11" type="noConversion"/>
  <dataValidations count="8">
    <dataValidation type="list" allowBlank="1" showInputMessage="1" showErrorMessage="1" sqref="G31" xr:uid="{0E70B17E-CF10-4479-AF35-EF1BD9256B96}">
      <formula1>$R$28:$X$28</formula1>
    </dataValidation>
    <dataValidation type="list" showInputMessage="1" showErrorMessage="1" sqref="E33:G33" xr:uid="{15772306-4ED9-4CCC-992A-64FC216A889C}">
      <formula1>$P$29:$P$31</formula1>
    </dataValidation>
    <dataValidation type="list" allowBlank="1" showInputMessage="1" showErrorMessage="1" sqref="C24" xr:uid="{8FD5E314-0A02-4C5E-AA43-DDA0CDF73F91}">
      <formula1>$O$9:$O$10</formula1>
    </dataValidation>
    <dataValidation type="list" showInputMessage="1" showErrorMessage="1" sqref="C10" xr:uid="{B9198CB5-5898-4F04-BD2C-8495A64C16E5}">
      <formula1>$M$36:$M$40</formula1>
    </dataValidation>
    <dataValidation type="list" errorStyle="warning" allowBlank="1" showInputMessage="1" showErrorMessage="1" errorTitle="оьновить" error="обновить" promptTitle="обновите ячейку" sqref="G28" xr:uid="{CFD5B3EB-172F-4283-BF3C-3403F44A3712}">
      <formula1>IF($C$10=$M$39,$Q$24:$Q$26,$M$33)</formula1>
    </dataValidation>
    <dataValidation type="list" allowBlank="1" showInputMessage="1" showErrorMessage="1" sqref="C22" xr:uid="{A0E806F5-3B40-4C8C-B8B4-A402C9A9EADE}">
      <formula1>IF($C$10=$M$37,$B$11:$B$21,$B$11:$B$21)</formula1>
    </dataValidation>
    <dataValidation type="list" allowBlank="1" showInputMessage="1" showErrorMessage="1" sqref="G30" xr:uid="{3AC5918B-AD69-459C-9B90-82760925D3F9}">
      <formula1>IF($C$10=$M$39,$S$28,$R$28:$X$28)</formula1>
    </dataValidation>
    <dataValidation type="list" allowBlank="1" showInputMessage="1" showErrorMessage="1" sqref="G28" xr:uid="{1DF7DDB4-AF43-4FAC-9EC2-72D95443FE7A}">
      <formula1>IF($C$10=#REF!,$Q$24:$Q$26,IF($G$23=$M$49,$M$30:$M$32,$M$25:$M$27))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portrait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9168E4-8388-490A-8A87-BA9687EFC40C}">
          <x14:formula1>
            <xm:f>ДЦ!$B$2:$B$34</xm:f>
          </x14:formula1>
          <xm:sqref>C9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CC5E3-C4F1-4D80-99ED-EA1BEE8F6C47}">
  <dimension ref="B1:G34"/>
  <sheetViews>
    <sheetView workbookViewId="0">
      <selection activeCell="C2" sqref="C2:C33"/>
    </sheetView>
  </sheetViews>
  <sheetFormatPr defaultRowHeight="14.4" x14ac:dyDescent="0.3"/>
  <cols>
    <col min="2" max="2" width="31.33203125" customWidth="1"/>
    <col min="3" max="3" width="12" customWidth="1"/>
    <col min="4" max="7" width="19.109375" customWidth="1"/>
  </cols>
  <sheetData>
    <row r="1" spans="2:7" ht="15" thickTop="1" x14ac:dyDescent="0.3">
      <c r="B1" s="176" t="s">
        <v>87</v>
      </c>
      <c r="C1" s="184" t="s">
        <v>137</v>
      </c>
      <c r="D1" s="177" t="s">
        <v>88</v>
      </c>
      <c r="E1" s="177" t="s">
        <v>89</v>
      </c>
      <c r="F1" s="177" t="s">
        <v>90</v>
      </c>
      <c r="G1" s="177" t="s">
        <v>91</v>
      </c>
    </row>
    <row r="2" spans="2:7" x14ac:dyDescent="0.3">
      <c r="B2" s="181" t="s">
        <v>105</v>
      </c>
      <c r="C2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2" s="178" t="s">
        <v>92</v>
      </c>
      <c r="E2" s="178" t="s">
        <v>93</v>
      </c>
      <c r="F2" s="178" t="s">
        <v>93</v>
      </c>
      <c r="G2" s="178" t="s">
        <v>94</v>
      </c>
    </row>
    <row r="3" spans="2:7" x14ac:dyDescent="0.3">
      <c r="B3" s="181" t="s">
        <v>106</v>
      </c>
      <c r="C3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3" s="178" t="s">
        <v>92</v>
      </c>
      <c r="E3" s="178" t="s">
        <v>93</v>
      </c>
      <c r="F3" s="178" t="s">
        <v>93</v>
      </c>
      <c r="G3" s="178" t="s">
        <v>95</v>
      </c>
    </row>
    <row r="4" spans="2:7" x14ac:dyDescent="0.3">
      <c r="B4" s="181" t="s">
        <v>107</v>
      </c>
      <c r="C4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4" s="178" t="s">
        <v>92</v>
      </c>
      <c r="E4" s="178" t="s">
        <v>93</v>
      </c>
      <c r="F4" s="178" t="s">
        <v>93</v>
      </c>
      <c r="G4" s="178" t="s">
        <v>94</v>
      </c>
    </row>
    <row r="5" spans="2:7" x14ac:dyDescent="0.3">
      <c r="B5" s="181" t="s">
        <v>108</v>
      </c>
      <c r="C5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5" s="178" t="s">
        <v>92</v>
      </c>
      <c r="E5" s="178" t="s">
        <v>93</v>
      </c>
      <c r="F5" s="178" t="s">
        <v>93</v>
      </c>
      <c r="G5" s="178" t="s">
        <v>96</v>
      </c>
    </row>
    <row r="6" spans="2:7" x14ac:dyDescent="0.3">
      <c r="B6" s="181" t="s">
        <v>109</v>
      </c>
      <c r="C6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6" s="178" t="s">
        <v>92</v>
      </c>
      <c r="E6" s="178" t="s">
        <v>93</v>
      </c>
      <c r="F6" s="178" t="s">
        <v>93</v>
      </c>
      <c r="G6" s="178" t="s">
        <v>95</v>
      </c>
    </row>
    <row r="7" spans="2:7" x14ac:dyDescent="0.3">
      <c r="B7" s="181" t="s">
        <v>110</v>
      </c>
      <c r="C7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7" s="178" t="s">
        <v>92</v>
      </c>
      <c r="E7" s="178" t="s">
        <v>93</v>
      </c>
      <c r="F7" s="178" t="s">
        <v>93</v>
      </c>
      <c r="G7" s="178" t="s">
        <v>95</v>
      </c>
    </row>
    <row r="8" spans="2:7" x14ac:dyDescent="0.3">
      <c r="B8" s="181" t="s">
        <v>111</v>
      </c>
      <c r="C8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8" s="178" t="s">
        <v>92</v>
      </c>
      <c r="E8" s="178" t="s">
        <v>93</v>
      </c>
      <c r="F8" s="178" t="s">
        <v>93</v>
      </c>
      <c r="G8" s="178" t="s">
        <v>94</v>
      </c>
    </row>
    <row r="9" spans="2:7" x14ac:dyDescent="0.3">
      <c r="B9" s="181" t="s">
        <v>112</v>
      </c>
      <c r="C9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9" s="178" t="s">
        <v>92</v>
      </c>
      <c r="E9" s="178" t="s">
        <v>93</v>
      </c>
      <c r="F9" s="178" t="s">
        <v>93</v>
      </c>
      <c r="G9" s="178" t="s">
        <v>97</v>
      </c>
    </row>
    <row r="10" spans="2:7" x14ac:dyDescent="0.3">
      <c r="B10" s="181" t="s">
        <v>113</v>
      </c>
      <c r="C10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10" s="178" t="s">
        <v>92</v>
      </c>
      <c r="E10" s="178" t="s">
        <v>93</v>
      </c>
      <c r="F10" s="178" t="s">
        <v>93</v>
      </c>
      <c r="G10" s="178" t="s">
        <v>95</v>
      </c>
    </row>
    <row r="11" spans="2:7" x14ac:dyDescent="0.3">
      <c r="B11" s="181" t="s">
        <v>114</v>
      </c>
      <c r="C11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11" s="178" t="s">
        <v>92</v>
      </c>
      <c r="E11" s="178" t="s">
        <v>93</v>
      </c>
      <c r="F11" s="178" t="s">
        <v>93</v>
      </c>
      <c r="G11" s="178" t="s">
        <v>94</v>
      </c>
    </row>
    <row r="12" spans="2:7" x14ac:dyDescent="0.3">
      <c r="B12" s="181" t="s">
        <v>115</v>
      </c>
      <c r="C12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12" s="178" t="s">
        <v>92</v>
      </c>
      <c r="E12" s="178" t="s">
        <v>93</v>
      </c>
      <c r="F12" s="178" t="s">
        <v>93</v>
      </c>
      <c r="G12" s="178" t="s">
        <v>94</v>
      </c>
    </row>
    <row r="13" spans="2:7" x14ac:dyDescent="0.3">
      <c r="B13" s="181" t="s">
        <v>116</v>
      </c>
      <c r="C13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13" s="178" t="s">
        <v>92</v>
      </c>
      <c r="E13" s="178" t="s">
        <v>93</v>
      </c>
      <c r="F13" s="178" t="s">
        <v>93</v>
      </c>
      <c r="G13" s="178" t="s">
        <v>95</v>
      </c>
    </row>
    <row r="14" spans="2:7" x14ac:dyDescent="0.3">
      <c r="B14" s="181" t="s">
        <v>117</v>
      </c>
      <c r="C14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14" s="178" t="s">
        <v>92</v>
      </c>
      <c r="E14" s="178" t="s">
        <v>98</v>
      </c>
      <c r="F14" s="178" t="s">
        <v>93</v>
      </c>
      <c r="G14" s="178" t="s">
        <v>94</v>
      </c>
    </row>
    <row r="15" spans="2:7" x14ac:dyDescent="0.3">
      <c r="B15" s="181" t="s">
        <v>118</v>
      </c>
      <c r="C15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15" s="178" t="s">
        <v>92</v>
      </c>
      <c r="E15" s="178" t="s">
        <v>93</v>
      </c>
      <c r="F15" s="178" t="s">
        <v>93</v>
      </c>
      <c r="G15" s="178" t="s">
        <v>99</v>
      </c>
    </row>
    <row r="16" spans="2:7" x14ac:dyDescent="0.3">
      <c r="B16" s="181" t="s">
        <v>119</v>
      </c>
      <c r="C16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16" s="178" t="s">
        <v>92</v>
      </c>
      <c r="E16" s="178" t="s">
        <v>93</v>
      </c>
      <c r="F16" s="178" t="s">
        <v>93</v>
      </c>
      <c r="G16" s="178" t="s">
        <v>94</v>
      </c>
    </row>
    <row r="17" spans="2:7" x14ac:dyDescent="0.3">
      <c r="B17" s="181" t="s">
        <v>120</v>
      </c>
      <c r="C17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17" s="178" t="s">
        <v>92</v>
      </c>
      <c r="E17" s="178" t="s">
        <v>93</v>
      </c>
      <c r="F17" s="178" t="s">
        <v>93</v>
      </c>
      <c r="G17" s="178" t="s">
        <v>95</v>
      </c>
    </row>
    <row r="18" spans="2:7" x14ac:dyDescent="0.3">
      <c r="B18" s="181" t="s">
        <v>121</v>
      </c>
      <c r="C18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18" s="178" t="s">
        <v>92</v>
      </c>
      <c r="E18" s="178" t="s">
        <v>93</v>
      </c>
      <c r="F18" s="178" t="s">
        <v>93</v>
      </c>
      <c r="G18" s="178" t="s">
        <v>100</v>
      </c>
    </row>
    <row r="19" spans="2:7" x14ac:dyDescent="0.3">
      <c r="B19" s="181" t="s">
        <v>122</v>
      </c>
      <c r="C19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19" s="178" t="s">
        <v>92</v>
      </c>
      <c r="E19" s="178" t="s">
        <v>93</v>
      </c>
      <c r="F19" s="178" t="s">
        <v>93</v>
      </c>
      <c r="G19" s="178" t="s">
        <v>94</v>
      </c>
    </row>
    <row r="20" spans="2:7" x14ac:dyDescent="0.3">
      <c r="B20" s="181" t="s">
        <v>123</v>
      </c>
      <c r="C20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20" s="178" t="s">
        <v>92</v>
      </c>
      <c r="E20" s="178" t="s">
        <v>93</v>
      </c>
      <c r="F20" s="178" t="s">
        <v>93</v>
      </c>
      <c r="G20" s="178" t="s">
        <v>101</v>
      </c>
    </row>
    <row r="21" spans="2:7" x14ac:dyDescent="0.3">
      <c r="B21" s="181" t="s">
        <v>124</v>
      </c>
      <c r="C21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21" s="178" t="s">
        <v>92</v>
      </c>
      <c r="E21" s="178" t="s">
        <v>93</v>
      </c>
      <c r="F21" s="178" t="s">
        <v>93</v>
      </c>
      <c r="G21" s="178" t="s">
        <v>99</v>
      </c>
    </row>
    <row r="22" spans="2:7" x14ac:dyDescent="0.3">
      <c r="B22" s="181" t="s">
        <v>125</v>
      </c>
      <c r="C22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22" s="178" t="s">
        <v>92</v>
      </c>
      <c r="E22" s="178" t="s">
        <v>93</v>
      </c>
      <c r="F22" s="178" t="s">
        <v>93</v>
      </c>
      <c r="G22" s="178" t="s">
        <v>97</v>
      </c>
    </row>
    <row r="23" spans="2:7" x14ac:dyDescent="0.3">
      <c r="B23" s="182" t="s">
        <v>126</v>
      </c>
      <c r="C23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23" s="179" t="s">
        <v>92</v>
      </c>
      <c r="E23" s="179" t="s">
        <v>93</v>
      </c>
      <c r="F23" s="179" t="s">
        <v>102</v>
      </c>
      <c r="G23" s="179" t="s">
        <v>103</v>
      </c>
    </row>
    <row r="24" spans="2:7" x14ac:dyDescent="0.3">
      <c r="B24" s="181" t="s">
        <v>127</v>
      </c>
      <c r="C24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24" s="178" t="s">
        <v>92</v>
      </c>
      <c r="E24" s="178" t="s">
        <v>93</v>
      </c>
      <c r="F24" s="178" t="s">
        <v>93</v>
      </c>
      <c r="G24" s="178" t="s">
        <v>94</v>
      </c>
    </row>
    <row r="25" spans="2:7" x14ac:dyDescent="0.3">
      <c r="B25" s="181" t="s">
        <v>128</v>
      </c>
      <c r="C25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25" s="178" t="s">
        <v>92</v>
      </c>
      <c r="E25" s="178" t="s">
        <v>93</v>
      </c>
      <c r="F25" s="178" t="s">
        <v>93</v>
      </c>
      <c r="G25" s="178" t="s">
        <v>95</v>
      </c>
    </row>
    <row r="26" spans="2:7" x14ac:dyDescent="0.3">
      <c r="B26" s="181" t="s">
        <v>136</v>
      </c>
      <c r="C26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26" s="178" t="s">
        <v>92</v>
      </c>
      <c r="E26" s="178" t="s">
        <v>93</v>
      </c>
      <c r="F26" s="178" t="s">
        <v>93</v>
      </c>
      <c r="G26" s="178" t="s">
        <v>94</v>
      </c>
    </row>
    <row r="27" spans="2:7" x14ac:dyDescent="0.3">
      <c r="B27" s="181" t="s">
        <v>129</v>
      </c>
      <c r="C27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27" s="178" t="s">
        <v>92</v>
      </c>
      <c r="E27" s="178" t="s">
        <v>93</v>
      </c>
      <c r="F27" s="178" t="s">
        <v>93</v>
      </c>
      <c r="G27" s="178" t="s">
        <v>94</v>
      </c>
    </row>
    <row r="28" spans="2:7" x14ac:dyDescent="0.3">
      <c r="B28" s="181" t="s">
        <v>130</v>
      </c>
      <c r="C28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28" s="178" t="s">
        <v>92</v>
      </c>
      <c r="E28" s="178" t="s">
        <v>93</v>
      </c>
      <c r="F28" s="178" t="s">
        <v>93</v>
      </c>
      <c r="G28" s="178" t="s">
        <v>94</v>
      </c>
    </row>
    <row r="29" spans="2:7" x14ac:dyDescent="0.3">
      <c r="B29" s="181" t="s">
        <v>131</v>
      </c>
      <c r="C29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29" s="178" t="s">
        <v>92</v>
      </c>
      <c r="E29" s="178" t="s">
        <v>93</v>
      </c>
      <c r="F29" s="178" t="s">
        <v>93</v>
      </c>
      <c r="G29" s="178" t="s">
        <v>94</v>
      </c>
    </row>
    <row r="30" spans="2:7" x14ac:dyDescent="0.3">
      <c r="B30" s="181" t="s">
        <v>132</v>
      </c>
      <c r="C30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30" s="178" t="s">
        <v>92</v>
      </c>
      <c r="E30" s="178" t="s">
        <v>93</v>
      </c>
      <c r="F30" s="178" t="s">
        <v>93</v>
      </c>
      <c r="G30" s="178" t="s">
        <v>94</v>
      </c>
    </row>
    <row r="31" spans="2:7" x14ac:dyDescent="0.3">
      <c r="B31" s="181" t="s">
        <v>133</v>
      </c>
      <c r="C31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31" s="178" t="s">
        <v>92</v>
      </c>
      <c r="E31" s="178" t="s">
        <v>93</v>
      </c>
      <c r="F31" s="178" t="s">
        <v>93</v>
      </c>
      <c r="G31" s="178" t="s">
        <v>95</v>
      </c>
    </row>
    <row r="32" spans="2:7" x14ac:dyDescent="0.3">
      <c r="B32" s="182" t="s">
        <v>134</v>
      </c>
      <c r="C32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32" s="179" t="s">
        <v>92</v>
      </c>
      <c r="E32" s="179" t="s">
        <v>93</v>
      </c>
      <c r="F32" s="179" t="s">
        <v>102</v>
      </c>
      <c r="G32" s="179" t="s">
        <v>104</v>
      </c>
    </row>
    <row r="33" spans="2:7" x14ac:dyDescent="0.3">
      <c r="B33" s="181" t="s">
        <v>135</v>
      </c>
      <c r="C33" s="185">
        <f>IF(AND('Исходные данные'!$C$10='Исходные данные'!$M$36,'Исходные данные'!$C$23&lt;'Исходные данные'!$D$24),10%,IF('Исходные данные'!$C$23&gt;'Исходные данные'!$D$24,30%,20%))</f>
        <v>0.2</v>
      </c>
      <c r="D33" s="178" t="s">
        <v>92</v>
      </c>
      <c r="E33" s="178" t="s">
        <v>93</v>
      </c>
      <c r="F33" s="178" t="s">
        <v>93</v>
      </c>
      <c r="G33" s="178" t="s">
        <v>94</v>
      </c>
    </row>
    <row r="34" spans="2:7" x14ac:dyDescent="0.3">
      <c r="B34" s="183" t="s">
        <v>138</v>
      </c>
      <c r="C34" s="185">
        <f>IF('Исходные данные'!$C$23&gt;'Исходные данные'!$D$24,40%,35%)</f>
        <v>0.35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25BC4-EF5E-425A-8830-4D25DC731D18}">
  <sheetPr codeName="Лист3">
    <pageSetUpPr fitToPage="1"/>
  </sheetPr>
  <dimension ref="A1:N139"/>
  <sheetViews>
    <sheetView topLeftCell="B9" zoomScaleNormal="100" workbookViewId="0">
      <selection activeCell="C10" sqref="C10"/>
    </sheetView>
  </sheetViews>
  <sheetFormatPr defaultColWidth="9.109375" defaultRowHeight="14.4" x14ac:dyDescent="0.3"/>
  <cols>
    <col min="1" max="1" width="4.109375" style="4" hidden="1" customWidth="1"/>
    <col min="2" max="2" width="19" style="4" bestFit="1" customWidth="1"/>
    <col min="3" max="3" width="18.6640625" style="4" bestFit="1" customWidth="1"/>
    <col min="4" max="4" width="14" style="4" bestFit="1" customWidth="1"/>
    <col min="5" max="5" width="13.5546875" style="4" customWidth="1"/>
    <col min="6" max="6" width="10.88671875" style="4" bestFit="1" customWidth="1"/>
    <col min="7" max="7" width="8" style="4" customWidth="1"/>
    <col min="8" max="8" width="10.6640625" style="4" bestFit="1" customWidth="1"/>
    <col min="9" max="9" width="15.109375" style="4" bestFit="1" customWidth="1"/>
    <col min="10" max="10" width="13.5546875" style="4" customWidth="1"/>
    <col min="11" max="11" width="12.88671875" style="4" bestFit="1" customWidth="1"/>
    <col min="12" max="12" width="14" style="4" bestFit="1" customWidth="1"/>
    <col min="13" max="13" width="13.6640625" style="4" customWidth="1"/>
    <col min="14" max="14" width="11.88671875" style="4" bestFit="1" customWidth="1"/>
    <col min="15" max="16384" width="9.109375" style="4"/>
  </cols>
  <sheetData>
    <row r="1" spans="2:12" hidden="1" x14ac:dyDescent="0.3">
      <c r="B1" s="4">
        <v>120</v>
      </c>
      <c r="C1" s="73">
        <f>'Исходные данные'!L36</f>
        <v>0.215</v>
      </c>
    </row>
    <row r="2" spans="2:12" hidden="1" x14ac:dyDescent="0.3">
      <c r="B2" s="4">
        <v>84</v>
      </c>
      <c r="C2" s="23">
        <f>'Исходные данные'!I41</f>
        <v>0</v>
      </c>
    </row>
    <row r="3" spans="2:12" hidden="1" x14ac:dyDescent="0.3">
      <c r="B3" s="4">
        <v>72</v>
      </c>
      <c r="C3" s="23">
        <f>'Исходные данные'!H41</f>
        <v>0</v>
      </c>
    </row>
    <row r="4" spans="2:12" hidden="1" x14ac:dyDescent="0.3">
      <c r="B4" s="4">
        <v>60</v>
      </c>
      <c r="C4" s="23">
        <f>'Исходные данные'!G41</f>
        <v>0</v>
      </c>
    </row>
    <row r="5" spans="2:12" hidden="1" x14ac:dyDescent="0.3">
      <c r="B5" s="4">
        <v>48</v>
      </c>
      <c r="C5" s="23">
        <f>'Исходные данные'!F41</f>
        <v>0</v>
      </c>
    </row>
    <row r="6" spans="2:12" hidden="1" x14ac:dyDescent="0.3">
      <c r="B6" s="4">
        <v>36</v>
      </c>
      <c r="C6" s="23">
        <f>'Исходные данные'!E41</f>
        <v>0</v>
      </c>
    </row>
    <row r="7" spans="2:12" hidden="1" x14ac:dyDescent="0.3">
      <c r="B7" s="4">
        <v>24</v>
      </c>
      <c r="C7" s="23">
        <f>'Исходные данные'!D41</f>
        <v>0</v>
      </c>
    </row>
    <row r="8" spans="2:12" hidden="1" x14ac:dyDescent="0.3">
      <c r="B8" s="4">
        <v>12</v>
      </c>
      <c r="C8" s="23">
        <f>'Исходные данные'!C41</f>
        <v>0.25</v>
      </c>
    </row>
    <row r="9" spans="2:12" ht="18" x14ac:dyDescent="0.35">
      <c r="B9" s="25" t="s">
        <v>17</v>
      </c>
      <c r="C9" s="26" t="str">
        <f>'Исходные данные'!C33</f>
        <v>исправьте ошибки</v>
      </c>
    </row>
    <row r="10" spans="2:12" ht="18" x14ac:dyDescent="0.35">
      <c r="B10" s="25" t="s">
        <v>18</v>
      </c>
      <c r="C10" s="27">
        <v>84</v>
      </c>
    </row>
    <row r="11" spans="2:12" ht="18.600000000000001" thickBot="1" x14ac:dyDescent="0.4">
      <c r="B11" s="25" t="s">
        <v>19</v>
      </c>
      <c r="C11" s="72">
        <f>IFERROR(VLOOKUP(C10,B1:D8,2,FALSE),"исправьте срок")</f>
        <v>0</v>
      </c>
      <c r="D11" s="73"/>
    </row>
    <row r="12" spans="2:12" x14ac:dyDescent="0.3">
      <c r="E12" s="252" t="s">
        <v>20</v>
      </c>
      <c r="F12" s="253"/>
      <c r="H12" s="71"/>
      <c r="K12" s="252" t="s">
        <v>20</v>
      </c>
      <c r="L12" s="253"/>
    </row>
    <row r="13" spans="2:12" ht="15" thickBot="1" x14ac:dyDescent="0.35">
      <c r="E13" s="254" t="e">
        <f>SUM(E19:E138)</f>
        <v>#VALUE!</v>
      </c>
      <c r="F13" s="255"/>
      <c r="K13" s="254" t="e">
        <f>SUM(K19:K138)</f>
        <v>#VALUE!</v>
      </c>
      <c r="L13" s="255"/>
    </row>
    <row r="15" spans="2:12" ht="15.6" x14ac:dyDescent="0.3">
      <c r="B15" s="256" t="s">
        <v>21</v>
      </c>
      <c r="C15" s="256"/>
      <c r="D15" s="256"/>
      <c r="E15" s="256"/>
      <c r="F15" s="256"/>
      <c r="H15" s="257" t="s">
        <v>22</v>
      </c>
      <c r="I15" s="257"/>
      <c r="J15" s="257"/>
      <c r="K15" s="257"/>
      <c r="L15" s="257"/>
    </row>
    <row r="17" spans="1:14" x14ac:dyDescent="0.3">
      <c r="B17" s="29" t="s">
        <v>23</v>
      </c>
      <c r="C17" s="29" t="s">
        <v>24</v>
      </c>
      <c r="D17" s="29" t="s">
        <v>25</v>
      </c>
      <c r="E17" s="29" t="s">
        <v>26</v>
      </c>
      <c r="F17" s="29" t="s">
        <v>16</v>
      </c>
      <c r="H17" s="29" t="s">
        <v>23</v>
      </c>
      <c r="I17" s="29" t="s">
        <v>24</v>
      </c>
      <c r="J17" s="29" t="s">
        <v>25</v>
      </c>
      <c r="K17" s="29" t="s">
        <v>26</v>
      </c>
      <c r="L17" s="29" t="s">
        <v>16</v>
      </c>
    </row>
    <row r="18" spans="1:14" x14ac:dyDescent="0.3">
      <c r="B18" s="30"/>
      <c r="C18" s="31" t="str">
        <f>C9</f>
        <v>исправьте ошибки</v>
      </c>
      <c r="D18" s="30"/>
      <c r="E18" s="30"/>
      <c r="F18" s="30"/>
      <c r="H18" s="30"/>
      <c r="I18" s="31" t="str">
        <f>C9</f>
        <v>исправьте ошибки</v>
      </c>
      <c r="J18" s="30"/>
      <c r="K18" s="30"/>
      <c r="L18" s="30"/>
    </row>
    <row r="19" spans="1:14" x14ac:dyDescent="0.3">
      <c r="A19" s="32">
        <v>1</v>
      </c>
      <c r="B19" s="33">
        <f t="shared" ref="B19:B82" si="0">IF(A19&lt;=$C$10,A19," ")</f>
        <v>1</v>
      </c>
      <c r="C19" s="31" t="e">
        <f>IF(B19=A19,C18-D19," ")</f>
        <v>#VALUE!</v>
      </c>
      <c r="D19" s="31" t="e">
        <f>IF(B19=A19,F19-E19," ")</f>
        <v>#VALUE!</v>
      </c>
      <c r="E19" s="31" t="e">
        <f>IF(B19=A19,C18*$C$11/12," ")</f>
        <v>#VALUE!</v>
      </c>
      <c r="F19" s="34" t="e">
        <f>IF(B19=A19,-PMT($C$11/12,$C$10,$C$9)," ")</f>
        <v>#VALUE!</v>
      </c>
      <c r="H19" s="33">
        <f t="shared" ref="H19:H82" si="1">IF(A19&lt;=$C$10,A19," ")</f>
        <v>1</v>
      </c>
      <c r="I19" s="31" t="e">
        <f t="shared" ref="I19:I77" si="2">IF(H19=A19,I18-J19," ")</f>
        <v>#VALUE!</v>
      </c>
      <c r="J19" s="31" t="e">
        <f t="shared" ref="J19:J82" si="3">IF(H19=A19,$I$18/$C$10," ")</f>
        <v>#VALUE!</v>
      </c>
      <c r="K19" s="31" t="e">
        <f t="shared" ref="K19:K82" si="4">IF(H19=A19,I18*$C$11/12," ")</f>
        <v>#VALUE!</v>
      </c>
      <c r="L19" s="31" t="e">
        <f>IF(H19=A19,J19+K19," ")</f>
        <v>#VALUE!</v>
      </c>
    </row>
    <row r="20" spans="1:14" x14ac:dyDescent="0.3">
      <c r="A20" s="32">
        <v>2</v>
      </c>
      <c r="B20" s="33">
        <f t="shared" si="0"/>
        <v>2</v>
      </c>
      <c r="C20" s="31" t="e">
        <f t="shared" ref="C20:C83" si="5">IF(B20=A20,C19-D20," ")</f>
        <v>#VALUE!</v>
      </c>
      <c r="D20" s="31" t="e">
        <f t="shared" ref="D20:D30" si="6">IF(B20=A20,F20-E20," ")</f>
        <v>#VALUE!</v>
      </c>
      <c r="E20" s="31" t="e">
        <f t="shared" ref="E20:E30" si="7">IF(B20=A20,C19*$C$11/12," ")</f>
        <v>#VALUE!</v>
      </c>
      <c r="F20" s="34" t="e">
        <f t="shared" ref="F20:F30" si="8">IF(B20=A20,-PMT($C$11/12,$C$10,$C$9)," ")</f>
        <v>#VALUE!</v>
      </c>
      <c r="H20" s="33">
        <f t="shared" si="1"/>
        <v>2</v>
      </c>
      <c r="I20" s="31" t="e">
        <f t="shared" si="2"/>
        <v>#VALUE!</v>
      </c>
      <c r="J20" s="31" t="e">
        <f t="shared" si="3"/>
        <v>#VALUE!</v>
      </c>
      <c r="K20" s="31" t="e">
        <f t="shared" si="4"/>
        <v>#VALUE!</v>
      </c>
      <c r="L20" s="31" t="e">
        <f t="shared" ref="L20:L83" si="9">IF(H20=A20,J20+K20," ")</f>
        <v>#VALUE!</v>
      </c>
      <c r="N20" s="71"/>
    </row>
    <row r="21" spans="1:14" x14ac:dyDescent="0.3">
      <c r="A21" s="32">
        <v>3</v>
      </c>
      <c r="B21" s="33">
        <f t="shared" si="0"/>
        <v>3</v>
      </c>
      <c r="C21" s="31" t="e">
        <f t="shared" si="5"/>
        <v>#VALUE!</v>
      </c>
      <c r="D21" s="31" t="e">
        <f t="shared" si="6"/>
        <v>#VALUE!</v>
      </c>
      <c r="E21" s="31" t="e">
        <f t="shared" si="7"/>
        <v>#VALUE!</v>
      </c>
      <c r="F21" s="34" t="e">
        <f t="shared" si="8"/>
        <v>#VALUE!</v>
      </c>
      <c r="H21" s="33">
        <f t="shared" si="1"/>
        <v>3</v>
      </c>
      <c r="I21" s="31" t="e">
        <f t="shared" si="2"/>
        <v>#VALUE!</v>
      </c>
      <c r="J21" s="31" t="e">
        <f t="shared" si="3"/>
        <v>#VALUE!</v>
      </c>
      <c r="K21" s="31" t="e">
        <f t="shared" si="4"/>
        <v>#VALUE!</v>
      </c>
      <c r="L21" s="31" t="e">
        <f t="shared" si="9"/>
        <v>#VALUE!</v>
      </c>
    </row>
    <row r="22" spans="1:14" x14ac:dyDescent="0.3">
      <c r="A22" s="32">
        <v>4</v>
      </c>
      <c r="B22" s="33">
        <f t="shared" si="0"/>
        <v>4</v>
      </c>
      <c r="C22" s="31" t="e">
        <f t="shared" si="5"/>
        <v>#VALUE!</v>
      </c>
      <c r="D22" s="31" t="e">
        <f t="shared" si="6"/>
        <v>#VALUE!</v>
      </c>
      <c r="E22" s="31" t="e">
        <f t="shared" si="7"/>
        <v>#VALUE!</v>
      </c>
      <c r="F22" s="34" t="e">
        <f t="shared" si="8"/>
        <v>#VALUE!</v>
      </c>
      <c r="H22" s="33">
        <f t="shared" si="1"/>
        <v>4</v>
      </c>
      <c r="I22" s="31" t="e">
        <f t="shared" si="2"/>
        <v>#VALUE!</v>
      </c>
      <c r="J22" s="31" t="e">
        <f t="shared" si="3"/>
        <v>#VALUE!</v>
      </c>
      <c r="K22" s="31" t="e">
        <f t="shared" si="4"/>
        <v>#VALUE!</v>
      </c>
      <c r="L22" s="31" t="e">
        <f t="shared" si="9"/>
        <v>#VALUE!</v>
      </c>
    </row>
    <row r="23" spans="1:14" x14ac:dyDescent="0.3">
      <c r="A23" s="32">
        <v>5</v>
      </c>
      <c r="B23" s="33">
        <f t="shared" si="0"/>
        <v>5</v>
      </c>
      <c r="C23" s="31" t="e">
        <f t="shared" si="5"/>
        <v>#VALUE!</v>
      </c>
      <c r="D23" s="31" t="e">
        <f t="shared" si="6"/>
        <v>#VALUE!</v>
      </c>
      <c r="E23" s="31" t="e">
        <f t="shared" si="7"/>
        <v>#VALUE!</v>
      </c>
      <c r="F23" s="34" t="e">
        <f t="shared" si="8"/>
        <v>#VALUE!</v>
      </c>
      <c r="H23" s="33">
        <f t="shared" si="1"/>
        <v>5</v>
      </c>
      <c r="I23" s="31" t="e">
        <f t="shared" si="2"/>
        <v>#VALUE!</v>
      </c>
      <c r="J23" s="31" t="e">
        <f t="shared" si="3"/>
        <v>#VALUE!</v>
      </c>
      <c r="K23" s="31" t="e">
        <f t="shared" si="4"/>
        <v>#VALUE!</v>
      </c>
      <c r="L23" s="31" t="e">
        <f t="shared" si="9"/>
        <v>#VALUE!</v>
      </c>
    </row>
    <row r="24" spans="1:14" x14ac:dyDescent="0.3">
      <c r="A24" s="32">
        <v>6</v>
      </c>
      <c r="B24" s="33">
        <f t="shared" si="0"/>
        <v>6</v>
      </c>
      <c r="C24" s="31" t="e">
        <f t="shared" si="5"/>
        <v>#VALUE!</v>
      </c>
      <c r="D24" s="31" t="e">
        <f t="shared" si="6"/>
        <v>#VALUE!</v>
      </c>
      <c r="E24" s="31" t="e">
        <f t="shared" si="7"/>
        <v>#VALUE!</v>
      </c>
      <c r="F24" s="34" t="e">
        <f t="shared" si="8"/>
        <v>#VALUE!</v>
      </c>
      <c r="H24" s="33">
        <f t="shared" si="1"/>
        <v>6</v>
      </c>
      <c r="I24" s="31" t="e">
        <f t="shared" si="2"/>
        <v>#VALUE!</v>
      </c>
      <c r="J24" s="31" t="e">
        <f t="shared" si="3"/>
        <v>#VALUE!</v>
      </c>
      <c r="K24" s="31" t="e">
        <f t="shared" si="4"/>
        <v>#VALUE!</v>
      </c>
      <c r="L24" s="31" t="e">
        <f t="shared" si="9"/>
        <v>#VALUE!</v>
      </c>
    </row>
    <row r="25" spans="1:14" x14ac:dyDescent="0.3">
      <c r="A25" s="32">
        <v>7</v>
      </c>
      <c r="B25" s="33">
        <f t="shared" si="0"/>
        <v>7</v>
      </c>
      <c r="C25" s="31" t="e">
        <f t="shared" si="5"/>
        <v>#VALUE!</v>
      </c>
      <c r="D25" s="31" t="e">
        <f t="shared" si="6"/>
        <v>#VALUE!</v>
      </c>
      <c r="E25" s="31" t="e">
        <f t="shared" si="7"/>
        <v>#VALUE!</v>
      </c>
      <c r="F25" s="34" t="e">
        <f t="shared" si="8"/>
        <v>#VALUE!</v>
      </c>
      <c r="H25" s="33">
        <f t="shared" si="1"/>
        <v>7</v>
      </c>
      <c r="I25" s="31" t="e">
        <f t="shared" si="2"/>
        <v>#VALUE!</v>
      </c>
      <c r="J25" s="31" t="e">
        <f t="shared" si="3"/>
        <v>#VALUE!</v>
      </c>
      <c r="K25" s="31" t="e">
        <f t="shared" si="4"/>
        <v>#VALUE!</v>
      </c>
      <c r="L25" s="31" t="e">
        <f t="shared" si="9"/>
        <v>#VALUE!</v>
      </c>
    </row>
    <row r="26" spans="1:14" x14ac:dyDescent="0.3">
      <c r="A26" s="32">
        <v>8</v>
      </c>
      <c r="B26" s="33">
        <f t="shared" si="0"/>
        <v>8</v>
      </c>
      <c r="C26" s="31" t="e">
        <f t="shared" si="5"/>
        <v>#VALUE!</v>
      </c>
      <c r="D26" s="31" t="e">
        <f t="shared" si="6"/>
        <v>#VALUE!</v>
      </c>
      <c r="E26" s="31" t="e">
        <f t="shared" si="7"/>
        <v>#VALUE!</v>
      </c>
      <c r="F26" s="34" t="e">
        <f t="shared" si="8"/>
        <v>#VALUE!</v>
      </c>
      <c r="H26" s="33">
        <f t="shared" si="1"/>
        <v>8</v>
      </c>
      <c r="I26" s="31" t="e">
        <f t="shared" si="2"/>
        <v>#VALUE!</v>
      </c>
      <c r="J26" s="31" t="e">
        <f t="shared" si="3"/>
        <v>#VALUE!</v>
      </c>
      <c r="K26" s="31" t="e">
        <f t="shared" si="4"/>
        <v>#VALUE!</v>
      </c>
      <c r="L26" s="31" t="e">
        <f t="shared" si="9"/>
        <v>#VALUE!</v>
      </c>
    </row>
    <row r="27" spans="1:14" x14ac:dyDescent="0.3">
      <c r="A27" s="32">
        <v>9</v>
      </c>
      <c r="B27" s="33">
        <f t="shared" si="0"/>
        <v>9</v>
      </c>
      <c r="C27" s="31" t="e">
        <f t="shared" si="5"/>
        <v>#VALUE!</v>
      </c>
      <c r="D27" s="31" t="e">
        <f t="shared" si="6"/>
        <v>#VALUE!</v>
      </c>
      <c r="E27" s="31" t="e">
        <f t="shared" si="7"/>
        <v>#VALUE!</v>
      </c>
      <c r="F27" s="34" t="e">
        <f t="shared" si="8"/>
        <v>#VALUE!</v>
      </c>
      <c r="H27" s="33">
        <f t="shared" si="1"/>
        <v>9</v>
      </c>
      <c r="I27" s="31" t="e">
        <f t="shared" si="2"/>
        <v>#VALUE!</v>
      </c>
      <c r="J27" s="31" t="e">
        <f t="shared" si="3"/>
        <v>#VALUE!</v>
      </c>
      <c r="K27" s="31" t="e">
        <f t="shared" si="4"/>
        <v>#VALUE!</v>
      </c>
      <c r="L27" s="31" t="e">
        <f t="shared" si="9"/>
        <v>#VALUE!</v>
      </c>
    </row>
    <row r="28" spans="1:14" x14ac:dyDescent="0.3">
      <c r="A28" s="32">
        <v>10</v>
      </c>
      <c r="B28" s="33">
        <f t="shared" si="0"/>
        <v>10</v>
      </c>
      <c r="C28" s="31" t="e">
        <f t="shared" si="5"/>
        <v>#VALUE!</v>
      </c>
      <c r="D28" s="31" t="e">
        <f t="shared" si="6"/>
        <v>#VALUE!</v>
      </c>
      <c r="E28" s="31" t="e">
        <f t="shared" si="7"/>
        <v>#VALUE!</v>
      </c>
      <c r="F28" s="34" t="e">
        <f t="shared" si="8"/>
        <v>#VALUE!</v>
      </c>
      <c r="H28" s="33">
        <f t="shared" si="1"/>
        <v>10</v>
      </c>
      <c r="I28" s="31" t="e">
        <f t="shared" si="2"/>
        <v>#VALUE!</v>
      </c>
      <c r="J28" s="31" t="e">
        <f t="shared" si="3"/>
        <v>#VALUE!</v>
      </c>
      <c r="K28" s="31" t="e">
        <f t="shared" si="4"/>
        <v>#VALUE!</v>
      </c>
      <c r="L28" s="31" t="e">
        <f t="shared" si="9"/>
        <v>#VALUE!</v>
      </c>
      <c r="N28" s="71"/>
    </row>
    <row r="29" spans="1:14" x14ac:dyDescent="0.3">
      <c r="A29" s="32">
        <v>11</v>
      </c>
      <c r="B29" s="33">
        <f t="shared" si="0"/>
        <v>11</v>
      </c>
      <c r="C29" s="31" t="e">
        <f t="shared" si="5"/>
        <v>#VALUE!</v>
      </c>
      <c r="D29" s="31" t="e">
        <f t="shared" si="6"/>
        <v>#VALUE!</v>
      </c>
      <c r="E29" s="31" t="e">
        <f t="shared" si="7"/>
        <v>#VALUE!</v>
      </c>
      <c r="F29" s="34" t="e">
        <f t="shared" si="8"/>
        <v>#VALUE!</v>
      </c>
      <c r="H29" s="33">
        <f t="shared" si="1"/>
        <v>11</v>
      </c>
      <c r="I29" s="31" t="e">
        <f t="shared" si="2"/>
        <v>#VALUE!</v>
      </c>
      <c r="J29" s="31" t="e">
        <f t="shared" si="3"/>
        <v>#VALUE!</v>
      </c>
      <c r="K29" s="31" t="e">
        <f t="shared" si="4"/>
        <v>#VALUE!</v>
      </c>
      <c r="L29" s="31" t="e">
        <f t="shared" si="9"/>
        <v>#VALUE!</v>
      </c>
    </row>
    <row r="30" spans="1:14" x14ac:dyDescent="0.3">
      <c r="A30" s="32">
        <v>12</v>
      </c>
      <c r="B30" s="33">
        <f t="shared" si="0"/>
        <v>12</v>
      </c>
      <c r="C30" s="31" t="e">
        <f t="shared" si="5"/>
        <v>#VALUE!</v>
      </c>
      <c r="D30" s="31" t="e">
        <f t="shared" si="6"/>
        <v>#VALUE!</v>
      </c>
      <c r="E30" s="31" t="e">
        <f t="shared" si="7"/>
        <v>#VALUE!</v>
      </c>
      <c r="F30" s="34" t="e">
        <f t="shared" si="8"/>
        <v>#VALUE!</v>
      </c>
      <c r="H30" s="33">
        <f t="shared" si="1"/>
        <v>12</v>
      </c>
      <c r="I30" s="31" t="e">
        <f t="shared" si="2"/>
        <v>#VALUE!</v>
      </c>
      <c r="J30" s="31" t="e">
        <f t="shared" si="3"/>
        <v>#VALUE!</v>
      </c>
      <c r="K30" s="31" t="e">
        <f t="shared" si="4"/>
        <v>#VALUE!</v>
      </c>
      <c r="L30" s="31" t="e">
        <f>IF(H30=A30,J30+K30," ")</f>
        <v>#VALUE!</v>
      </c>
    </row>
    <row r="31" spans="1:14" x14ac:dyDescent="0.3">
      <c r="A31" s="32">
        <v>13</v>
      </c>
      <c r="B31" s="33">
        <f t="shared" si="0"/>
        <v>13</v>
      </c>
      <c r="C31" s="31" t="e">
        <f t="shared" si="5"/>
        <v>#VALUE!</v>
      </c>
      <c r="D31" s="31" t="e">
        <f>IF(B31=A31,F31-E31," ")</f>
        <v>#VALUE!</v>
      </c>
      <c r="E31" s="31" t="e">
        <f>IF(B31=A31,C30*$C$11/12," ")</f>
        <v>#VALUE!</v>
      </c>
      <c r="F31" s="34" t="e">
        <f>IF(B31=A31,-PMT($C$11/12,$C$10,$C$9)," ")</f>
        <v>#VALUE!</v>
      </c>
      <c r="H31" s="33">
        <f t="shared" si="1"/>
        <v>13</v>
      </c>
      <c r="I31" s="31" t="e">
        <f t="shared" si="2"/>
        <v>#VALUE!</v>
      </c>
      <c r="J31" s="31" t="e">
        <f t="shared" si="3"/>
        <v>#VALUE!</v>
      </c>
      <c r="K31" s="31" t="e">
        <f t="shared" si="4"/>
        <v>#VALUE!</v>
      </c>
      <c r="L31" s="31" t="e">
        <f t="shared" si="9"/>
        <v>#VALUE!</v>
      </c>
    </row>
    <row r="32" spans="1:14" x14ac:dyDescent="0.3">
      <c r="A32" s="32">
        <v>14</v>
      </c>
      <c r="B32" s="33">
        <f t="shared" si="0"/>
        <v>14</v>
      </c>
      <c r="C32" s="31" t="e">
        <f t="shared" si="5"/>
        <v>#VALUE!</v>
      </c>
      <c r="D32" s="31" t="e">
        <f t="shared" ref="D32:D95" si="10">IF(B32=A32,F32-E32," ")</f>
        <v>#VALUE!</v>
      </c>
      <c r="E32" s="31" t="e">
        <f t="shared" ref="E32:E95" si="11">IF(B32=A32,C31*$C$11/12," ")</f>
        <v>#VALUE!</v>
      </c>
      <c r="F32" s="34" t="e">
        <f t="shared" ref="F32:F95" si="12">IF(B32=A32,-PMT($C$11/12,$C$10,$C$9)," ")</f>
        <v>#VALUE!</v>
      </c>
      <c r="H32" s="33">
        <f t="shared" si="1"/>
        <v>14</v>
      </c>
      <c r="I32" s="31" t="e">
        <f t="shared" si="2"/>
        <v>#VALUE!</v>
      </c>
      <c r="J32" s="31" t="e">
        <f t="shared" si="3"/>
        <v>#VALUE!</v>
      </c>
      <c r="K32" s="31" t="e">
        <f t="shared" si="4"/>
        <v>#VALUE!</v>
      </c>
      <c r="L32" s="31" t="e">
        <f t="shared" si="9"/>
        <v>#VALUE!</v>
      </c>
    </row>
    <row r="33" spans="1:12" x14ac:dyDescent="0.3">
      <c r="A33" s="32">
        <v>15</v>
      </c>
      <c r="B33" s="33">
        <f t="shared" si="0"/>
        <v>15</v>
      </c>
      <c r="C33" s="31" t="e">
        <f t="shared" si="5"/>
        <v>#VALUE!</v>
      </c>
      <c r="D33" s="31" t="e">
        <f t="shared" si="10"/>
        <v>#VALUE!</v>
      </c>
      <c r="E33" s="31" t="e">
        <f t="shared" si="11"/>
        <v>#VALUE!</v>
      </c>
      <c r="F33" s="34" t="e">
        <f t="shared" si="12"/>
        <v>#VALUE!</v>
      </c>
      <c r="H33" s="33">
        <f t="shared" si="1"/>
        <v>15</v>
      </c>
      <c r="I33" s="31" t="e">
        <f t="shared" si="2"/>
        <v>#VALUE!</v>
      </c>
      <c r="J33" s="31" t="e">
        <f t="shared" si="3"/>
        <v>#VALUE!</v>
      </c>
      <c r="K33" s="31" t="e">
        <f t="shared" si="4"/>
        <v>#VALUE!</v>
      </c>
      <c r="L33" s="31" t="e">
        <f t="shared" si="9"/>
        <v>#VALUE!</v>
      </c>
    </row>
    <row r="34" spans="1:12" x14ac:dyDescent="0.3">
      <c r="A34" s="32">
        <v>16</v>
      </c>
      <c r="B34" s="33">
        <f t="shared" si="0"/>
        <v>16</v>
      </c>
      <c r="C34" s="31" t="e">
        <f t="shared" si="5"/>
        <v>#VALUE!</v>
      </c>
      <c r="D34" s="31" t="e">
        <f t="shared" si="10"/>
        <v>#VALUE!</v>
      </c>
      <c r="E34" s="31" t="e">
        <f t="shared" si="11"/>
        <v>#VALUE!</v>
      </c>
      <c r="F34" s="34" t="e">
        <f t="shared" si="12"/>
        <v>#VALUE!</v>
      </c>
      <c r="H34" s="33">
        <f t="shared" si="1"/>
        <v>16</v>
      </c>
      <c r="I34" s="31" t="e">
        <f t="shared" si="2"/>
        <v>#VALUE!</v>
      </c>
      <c r="J34" s="31" t="e">
        <f t="shared" si="3"/>
        <v>#VALUE!</v>
      </c>
      <c r="K34" s="31" t="e">
        <f t="shared" si="4"/>
        <v>#VALUE!</v>
      </c>
      <c r="L34" s="31" t="e">
        <f t="shared" si="9"/>
        <v>#VALUE!</v>
      </c>
    </row>
    <row r="35" spans="1:12" x14ac:dyDescent="0.3">
      <c r="A35" s="32">
        <v>17</v>
      </c>
      <c r="B35" s="33">
        <f t="shared" si="0"/>
        <v>17</v>
      </c>
      <c r="C35" s="31" t="e">
        <f t="shared" si="5"/>
        <v>#VALUE!</v>
      </c>
      <c r="D35" s="31" t="e">
        <f t="shared" si="10"/>
        <v>#VALUE!</v>
      </c>
      <c r="E35" s="31" t="e">
        <f t="shared" si="11"/>
        <v>#VALUE!</v>
      </c>
      <c r="F35" s="34" t="e">
        <f t="shared" si="12"/>
        <v>#VALUE!</v>
      </c>
      <c r="H35" s="33">
        <f t="shared" si="1"/>
        <v>17</v>
      </c>
      <c r="I35" s="31" t="e">
        <f t="shared" si="2"/>
        <v>#VALUE!</v>
      </c>
      <c r="J35" s="31" t="e">
        <f t="shared" si="3"/>
        <v>#VALUE!</v>
      </c>
      <c r="K35" s="31" t="e">
        <f t="shared" si="4"/>
        <v>#VALUE!</v>
      </c>
      <c r="L35" s="31" t="e">
        <f t="shared" si="9"/>
        <v>#VALUE!</v>
      </c>
    </row>
    <row r="36" spans="1:12" x14ac:dyDescent="0.3">
      <c r="A36" s="32">
        <v>18</v>
      </c>
      <c r="B36" s="33">
        <f t="shared" si="0"/>
        <v>18</v>
      </c>
      <c r="C36" s="31" t="e">
        <f t="shared" si="5"/>
        <v>#VALUE!</v>
      </c>
      <c r="D36" s="31" t="e">
        <f t="shared" si="10"/>
        <v>#VALUE!</v>
      </c>
      <c r="E36" s="31" t="e">
        <f t="shared" si="11"/>
        <v>#VALUE!</v>
      </c>
      <c r="F36" s="34" t="e">
        <f t="shared" si="12"/>
        <v>#VALUE!</v>
      </c>
      <c r="H36" s="33">
        <f t="shared" si="1"/>
        <v>18</v>
      </c>
      <c r="I36" s="31" t="e">
        <f t="shared" si="2"/>
        <v>#VALUE!</v>
      </c>
      <c r="J36" s="31" t="e">
        <f t="shared" si="3"/>
        <v>#VALUE!</v>
      </c>
      <c r="K36" s="31" t="e">
        <f t="shared" si="4"/>
        <v>#VALUE!</v>
      </c>
      <c r="L36" s="31" t="e">
        <f t="shared" si="9"/>
        <v>#VALUE!</v>
      </c>
    </row>
    <row r="37" spans="1:12" x14ac:dyDescent="0.3">
      <c r="A37" s="32">
        <v>19</v>
      </c>
      <c r="B37" s="33">
        <f t="shared" si="0"/>
        <v>19</v>
      </c>
      <c r="C37" s="31" t="e">
        <f t="shared" si="5"/>
        <v>#VALUE!</v>
      </c>
      <c r="D37" s="31" t="e">
        <f t="shared" si="10"/>
        <v>#VALUE!</v>
      </c>
      <c r="E37" s="31" t="e">
        <f t="shared" si="11"/>
        <v>#VALUE!</v>
      </c>
      <c r="F37" s="34" t="e">
        <f t="shared" si="12"/>
        <v>#VALUE!</v>
      </c>
      <c r="H37" s="33">
        <f t="shared" si="1"/>
        <v>19</v>
      </c>
      <c r="I37" s="31" t="e">
        <f t="shared" si="2"/>
        <v>#VALUE!</v>
      </c>
      <c r="J37" s="31" t="e">
        <f t="shared" si="3"/>
        <v>#VALUE!</v>
      </c>
      <c r="K37" s="31" t="e">
        <f t="shared" si="4"/>
        <v>#VALUE!</v>
      </c>
      <c r="L37" s="31" t="e">
        <f t="shared" si="9"/>
        <v>#VALUE!</v>
      </c>
    </row>
    <row r="38" spans="1:12" x14ac:dyDescent="0.3">
      <c r="A38" s="32">
        <v>20</v>
      </c>
      <c r="B38" s="33">
        <f t="shared" si="0"/>
        <v>20</v>
      </c>
      <c r="C38" s="31" t="e">
        <f t="shared" si="5"/>
        <v>#VALUE!</v>
      </c>
      <c r="D38" s="31" t="e">
        <f t="shared" si="10"/>
        <v>#VALUE!</v>
      </c>
      <c r="E38" s="31" t="e">
        <f t="shared" si="11"/>
        <v>#VALUE!</v>
      </c>
      <c r="F38" s="34" t="e">
        <f t="shared" si="12"/>
        <v>#VALUE!</v>
      </c>
      <c r="H38" s="33">
        <f t="shared" si="1"/>
        <v>20</v>
      </c>
      <c r="I38" s="31" t="e">
        <f t="shared" si="2"/>
        <v>#VALUE!</v>
      </c>
      <c r="J38" s="31" t="e">
        <f t="shared" si="3"/>
        <v>#VALUE!</v>
      </c>
      <c r="K38" s="31" t="e">
        <f t="shared" si="4"/>
        <v>#VALUE!</v>
      </c>
      <c r="L38" s="31" t="e">
        <f t="shared" si="9"/>
        <v>#VALUE!</v>
      </c>
    </row>
    <row r="39" spans="1:12" x14ac:dyDescent="0.3">
      <c r="A39" s="32">
        <v>21</v>
      </c>
      <c r="B39" s="33">
        <f t="shared" si="0"/>
        <v>21</v>
      </c>
      <c r="C39" s="31" t="e">
        <f t="shared" si="5"/>
        <v>#VALUE!</v>
      </c>
      <c r="D39" s="31" t="e">
        <f t="shared" si="10"/>
        <v>#VALUE!</v>
      </c>
      <c r="E39" s="31" t="e">
        <f t="shared" si="11"/>
        <v>#VALUE!</v>
      </c>
      <c r="F39" s="34" t="e">
        <f t="shared" si="12"/>
        <v>#VALUE!</v>
      </c>
      <c r="H39" s="33">
        <f t="shared" si="1"/>
        <v>21</v>
      </c>
      <c r="I39" s="31" t="e">
        <f t="shared" si="2"/>
        <v>#VALUE!</v>
      </c>
      <c r="J39" s="31" t="e">
        <f t="shared" si="3"/>
        <v>#VALUE!</v>
      </c>
      <c r="K39" s="31" t="e">
        <f t="shared" si="4"/>
        <v>#VALUE!</v>
      </c>
      <c r="L39" s="31" t="e">
        <f t="shared" si="9"/>
        <v>#VALUE!</v>
      </c>
    </row>
    <row r="40" spans="1:12" x14ac:dyDescent="0.3">
      <c r="A40" s="32">
        <v>22</v>
      </c>
      <c r="B40" s="33">
        <f t="shared" si="0"/>
        <v>22</v>
      </c>
      <c r="C40" s="31" t="e">
        <f t="shared" si="5"/>
        <v>#VALUE!</v>
      </c>
      <c r="D40" s="31" t="e">
        <f t="shared" si="10"/>
        <v>#VALUE!</v>
      </c>
      <c r="E40" s="31" t="e">
        <f t="shared" si="11"/>
        <v>#VALUE!</v>
      </c>
      <c r="F40" s="34" t="e">
        <f t="shared" si="12"/>
        <v>#VALUE!</v>
      </c>
      <c r="H40" s="33">
        <f t="shared" si="1"/>
        <v>22</v>
      </c>
      <c r="I40" s="31" t="e">
        <f t="shared" si="2"/>
        <v>#VALUE!</v>
      </c>
      <c r="J40" s="31" t="e">
        <f t="shared" si="3"/>
        <v>#VALUE!</v>
      </c>
      <c r="K40" s="31" t="e">
        <f t="shared" si="4"/>
        <v>#VALUE!</v>
      </c>
      <c r="L40" s="31" t="e">
        <f t="shared" si="9"/>
        <v>#VALUE!</v>
      </c>
    </row>
    <row r="41" spans="1:12" x14ac:dyDescent="0.3">
      <c r="A41" s="32">
        <v>23</v>
      </c>
      <c r="B41" s="33">
        <f t="shared" si="0"/>
        <v>23</v>
      </c>
      <c r="C41" s="31" t="e">
        <f t="shared" si="5"/>
        <v>#VALUE!</v>
      </c>
      <c r="D41" s="31" t="e">
        <f t="shared" si="10"/>
        <v>#VALUE!</v>
      </c>
      <c r="E41" s="31" t="e">
        <f t="shared" si="11"/>
        <v>#VALUE!</v>
      </c>
      <c r="F41" s="34" t="e">
        <f t="shared" si="12"/>
        <v>#VALUE!</v>
      </c>
      <c r="H41" s="33">
        <f t="shared" si="1"/>
        <v>23</v>
      </c>
      <c r="I41" s="31" t="e">
        <f t="shared" si="2"/>
        <v>#VALUE!</v>
      </c>
      <c r="J41" s="31" t="e">
        <f t="shared" si="3"/>
        <v>#VALUE!</v>
      </c>
      <c r="K41" s="31" t="e">
        <f t="shared" si="4"/>
        <v>#VALUE!</v>
      </c>
      <c r="L41" s="31" t="e">
        <f t="shared" si="9"/>
        <v>#VALUE!</v>
      </c>
    </row>
    <row r="42" spans="1:12" x14ac:dyDescent="0.3">
      <c r="A42" s="32">
        <v>24</v>
      </c>
      <c r="B42" s="33">
        <f t="shared" si="0"/>
        <v>24</v>
      </c>
      <c r="C42" s="31" t="e">
        <f t="shared" si="5"/>
        <v>#VALUE!</v>
      </c>
      <c r="D42" s="31" t="e">
        <f t="shared" si="10"/>
        <v>#VALUE!</v>
      </c>
      <c r="E42" s="31" t="e">
        <f t="shared" si="11"/>
        <v>#VALUE!</v>
      </c>
      <c r="F42" s="34" t="e">
        <f t="shared" si="12"/>
        <v>#VALUE!</v>
      </c>
      <c r="H42" s="33">
        <f t="shared" si="1"/>
        <v>24</v>
      </c>
      <c r="I42" s="31" t="e">
        <f t="shared" si="2"/>
        <v>#VALUE!</v>
      </c>
      <c r="J42" s="31" t="e">
        <f t="shared" si="3"/>
        <v>#VALUE!</v>
      </c>
      <c r="K42" s="31" t="e">
        <f t="shared" si="4"/>
        <v>#VALUE!</v>
      </c>
      <c r="L42" s="31" t="e">
        <f t="shared" si="9"/>
        <v>#VALUE!</v>
      </c>
    </row>
    <row r="43" spans="1:12" x14ac:dyDescent="0.3">
      <c r="A43" s="32">
        <v>25</v>
      </c>
      <c r="B43" s="33">
        <f t="shared" si="0"/>
        <v>25</v>
      </c>
      <c r="C43" s="31" t="e">
        <f t="shared" si="5"/>
        <v>#VALUE!</v>
      </c>
      <c r="D43" s="31" t="e">
        <f t="shared" si="10"/>
        <v>#VALUE!</v>
      </c>
      <c r="E43" s="31" t="e">
        <f t="shared" si="11"/>
        <v>#VALUE!</v>
      </c>
      <c r="F43" s="34" t="e">
        <f t="shared" si="12"/>
        <v>#VALUE!</v>
      </c>
      <c r="H43" s="33">
        <f t="shared" si="1"/>
        <v>25</v>
      </c>
      <c r="I43" s="31" t="e">
        <f t="shared" si="2"/>
        <v>#VALUE!</v>
      </c>
      <c r="J43" s="31" t="e">
        <f t="shared" si="3"/>
        <v>#VALUE!</v>
      </c>
      <c r="K43" s="31" t="e">
        <f t="shared" si="4"/>
        <v>#VALUE!</v>
      </c>
      <c r="L43" s="31" t="e">
        <f t="shared" si="9"/>
        <v>#VALUE!</v>
      </c>
    </row>
    <row r="44" spans="1:12" x14ac:dyDescent="0.3">
      <c r="A44" s="32">
        <v>26</v>
      </c>
      <c r="B44" s="33">
        <f t="shared" si="0"/>
        <v>26</v>
      </c>
      <c r="C44" s="31" t="e">
        <f t="shared" si="5"/>
        <v>#VALUE!</v>
      </c>
      <c r="D44" s="31" t="e">
        <f t="shared" si="10"/>
        <v>#VALUE!</v>
      </c>
      <c r="E44" s="31" t="e">
        <f t="shared" si="11"/>
        <v>#VALUE!</v>
      </c>
      <c r="F44" s="34" t="e">
        <f t="shared" si="12"/>
        <v>#VALUE!</v>
      </c>
      <c r="H44" s="33">
        <f t="shared" si="1"/>
        <v>26</v>
      </c>
      <c r="I44" s="31" t="e">
        <f t="shared" si="2"/>
        <v>#VALUE!</v>
      </c>
      <c r="J44" s="31" t="e">
        <f t="shared" si="3"/>
        <v>#VALUE!</v>
      </c>
      <c r="K44" s="31" t="e">
        <f t="shared" si="4"/>
        <v>#VALUE!</v>
      </c>
      <c r="L44" s="31" t="e">
        <f t="shared" si="9"/>
        <v>#VALUE!</v>
      </c>
    </row>
    <row r="45" spans="1:12" x14ac:dyDescent="0.3">
      <c r="A45" s="32">
        <v>27</v>
      </c>
      <c r="B45" s="33">
        <f t="shared" si="0"/>
        <v>27</v>
      </c>
      <c r="C45" s="31" t="e">
        <f t="shared" si="5"/>
        <v>#VALUE!</v>
      </c>
      <c r="D45" s="31" t="e">
        <f t="shared" si="10"/>
        <v>#VALUE!</v>
      </c>
      <c r="E45" s="31" t="e">
        <f t="shared" si="11"/>
        <v>#VALUE!</v>
      </c>
      <c r="F45" s="34" t="e">
        <f t="shared" si="12"/>
        <v>#VALUE!</v>
      </c>
      <c r="H45" s="33">
        <f t="shared" si="1"/>
        <v>27</v>
      </c>
      <c r="I45" s="31" t="e">
        <f t="shared" si="2"/>
        <v>#VALUE!</v>
      </c>
      <c r="J45" s="31" t="e">
        <f t="shared" si="3"/>
        <v>#VALUE!</v>
      </c>
      <c r="K45" s="31" t="e">
        <f t="shared" si="4"/>
        <v>#VALUE!</v>
      </c>
      <c r="L45" s="31" t="e">
        <f t="shared" si="9"/>
        <v>#VALUE!</v>
      </c>
    </row>
    <row r="46" spans="1:12" x14ac:dyDescent="0.3">
      <c r="A46" s="32">
        <v>28</v>
      </c>
      <c r="B46" s="33">
        <f t="shared" si="0"/>
        <v>28</v>
      </c>
      <c r="C46" s="31" t="e">
        <f t="shared" si="5"/>
        <v>#VALUE!</v>
      </c>
      <c r="D46" s="31" t="e">
        <f t="shared" si="10"/>
        <v>#VALUE!</v>
      </c>
      <c r="E46" s="31" t="e">
        <f t="shared" si="11"/>
        <v>#VALUE!</v>
      </c>
      <c r="F46" s="34" t="e">
        <f t="shared" si="12"/>
        <v>#VALUE!</v>
      </c>
      <c r="H46" s="33">
        <f t="shared" si="1"/>
        <v>28</v>
      </c>
      <c r="I46" s="31" t="e">
        <f t="shared" si="2"/>
        <v>#VALUE!</v>
      </c>
      <c r="J46" s="31" t="e">
        <f t="shared" si="3"/>
        <v>#VALUE!</v>
      </c>
      <c r="K46" s="31" t="e">
        <f t="shared" si="4"/>
        <v>#VALUE!</v>
      </c>
      <c r="L46" s="31" t="e">
        <f t="shared" si="9"/>
        <v>#VALUE!</v>
      </c>
    </row>
    <row r="47" spans="1:12" x14ac:dyDescent="0.3">
      <c r="A47" s="32">
        <v>29</v>
      </c>
      <c r="B47" s="33">
        <f t="shared" si="0"/>
        <v>29</v>
      </c>
      <c r="C47" s="31" t="e">
        <f t="shared" si="5"/>
        <v>#VALUE!</v>
      </c>
      <c r="D47" s="31" t="e">
        <f t="shared" si="10"/>
        <v>#VALUE!</v>
      </c>
      <c r="E47" s="31" t="e">
        <f t="shared" si="11"/>
        <v>#VALUE!</v>
      </c>
      <c r="F47" s="34" t="e">
        <f t="shared" si="12"/>
        <v>#VALUE!</v>
      </c>
      <c r="H47" s="33">
        <f t="shared" si="1"/>
        <v>29</v>
      </c>
      <c r="I47" s="31" t="e">
        <f t="shared" si="2"/>
        <v>#VALUE!</v>
      </c>
      <c r="J47" s="31" t="e">
        <f t="shared" si="3"/>
        <v>#VALUE!</v>
      </c>
      <c r="K47" s="31" t="e">
        <f t="shared" si="4"/>
        <v>#VALUE!</v>
      </c>
      <c r="L47" s="31" t="e">
        <f t="shared" si="9"/>
        <v>#VALUE!</v>
      </c>
    </row>
    <row r="48" spans="1:12" x14ac:dyDescent="0.3">
      <c r="A48" s="32">
        <v>30</v>
      </c>
      <c r="B48" s="33">
        <f t="shared" si="0"/>
        <v>30</v>
      </c>
      <c r="C48" s="31" t="e">
        <f t="shared" si="5"/>
        <v>#VALUE!</v>
      </c>
      <c r="D48" s="31" t="e">
        <f t="shared" si="10"/>
        <v>#VALUE!</v>
      </c>
      <c r="E48" s="31" t="e">
        <f t="shared" si="11"/>
        <v>#VALUE!</v>
      </c>
      <c r="F48" s="34" t="e">
        <f t="shared" si="12"/>
        <v>#VALUE!</v>
      </c>
      <c r="H48" s="33">
        <f t="shared" si="1"/>
        <v>30</v>
      </c>
      <c r="I48" s="31" t="e">
        <f t="shared" si="2"/>
        <v>#VALUE!</v>
      </c>
      <c r="J48" s="31" t="e">
        <f t="shared" si="3"/>
        <v>#VALUE!</v>
      </c>
      <c r="K48" s="31" t="e">
        <f t="shared" si="4"/>
        <v>#VALUE!</v>
      </c>
      <c r="L48" s="31" t="e">
        <f t="shared" si="9"/>
        <v>#VALUE!</v>
      </c>
    </row>
    <row r="49" spans="1:12" x14ac:dyDescent="0.3">
      <c r="A49" s="32">
        <v>31</v>
      </c>
      <c r="B49" s="33">
        <f t="shared" si="0"/>
        <v>31</v>
      </c>
      <c r="C49" s="31" t="e">
        <f t="shared" si="5"/>
        <v>#VALUE!</v>
      </c>
      <c r="D49" s="31" t="e">
        <f t="shared" si="10"/>
        <v>#VALUE!</v>
      </c>
      <c r="E49" s="31" t="e">
        <f t="shared" si="11"/>
        <v>#VALUE!</v>
      </c>
      <c r="F49" s="34" t="e">
        <f t="shared" si="12"/>
        <v>#VALUE!</v>
      </c>
      <c r="H49" s="33">
        <f t="shared" si="1"/>
        <v>31</v>
      </c>
      <c r="I49" s="31" t="e">
        <f t="shared" si="2"/>
        <v>#VALUE!</v>
      </c>
      <c r="J49" s="31" t="e">
        <f t="shared" si="3"/>
        <v>#VALUE!</v>
      </c>
      <c r="K49" s="31" t="e">
        <f t="shared" si="4"/>
        <v>#VALUE!</v>
      </c>
      <c r="L49" s="31" t="e">
        <f t="shared" si="9"/>
        <v>#VALUE!</v>
      </c>
    </row>
    <row r="50" spans="1:12" x14ac:dyDescent="0.3">
      <c r="A50" s="32">
        <v>32</v>
      </c>
      <c r="B50" s="33">
        <f t="shared" si="0"/>
        <v>32</v>
      </c>
      <c r="C50" s="31" t="e">
        <f t="shared" si="5"/>
        <v>#VALUE!</v>
      </c>
      <c r="D50" s="31" t="e">
        <f t="shared" si="10"/>
        <v>#VALUE!</v>
      </c>
      <c r="E50" s="31" t="e">
        <f t="shared" si="11"/>
        <v>#VALUE!</v>
      </c>
      <c r="F50" s="34" t="e">
        <f t="shared" si="12"/>
        <v>#VALUE!</v>
      </c>
      <c r="H50" s="33">
        <f t="shared" si="1"/>
        <v>32</v>
      </c>
      <c r="I50" s="31" t="e">
        <f t="shared" si="2"/>
        <v>#VALUE!</v>
      </c>
      <c r="J50" s="31" t="e">
        <f t="shared" si="3"/>
        <v>#VALUE!</v>
      </c>
      <c r="K50" s="31" t="e">
        <f t="shared" si="4"/>
        <v>#VALUE!</v>
      </c>
      <c r="L50" s="31" t="e">
        <f t="shared" si="9"/>
        <v>#VALUE!</v>
      </c>
    </row>
    <row r="51" spans="1:12" x14ac:dyDescent="0.3">
      <c r="A51" s="32">
        <v>33</v>
      </c>
      <c r="B51" s="33">
        <f t="shared" si="0"/>
        <v>33</v>
      </c>
      <c r="C51" s="31" t="e">
        <f t="shared" si="5"/>
        <v>#VALUE!</v>
      </c>
      <c r="D51" s="31" t="e">
        <f t="shared" si="10"/>
        <v>#VALUE!</v>
      </c>
      <c r="E51" s="31" t="e">
        <f t="shared" si="11"/>
        <v>#VALUE!</v>
      </c>
      <c r="F51" s="34" t="e">
        <f t="shared" si="12"/>
        <v>#VALUE!</v>
      </c>
      <c r="H51" s="33">
        <f t="shared" si="1"/>
        <v>33</v>
      </c>
      <c r="I51" s="31" t="e">
        <f t="shared" si="2"/>
        <v>#VALUE!</v>
      </c>
      <c r="J51" s="31" t="e">
        <f t="shared" si="3"/>
        <v>#VALUE!</v>
      </c>
      <c r="K51" s="31" t="e">
        <f t="shared" si="4"/>
        <v>#VALUE!</v>
      </c>
      <c r="L51" s="31" t="e">
        <f t="shared" si="9"/>
        <v>#VALUE!</v>
      </c>
    </row>
    <row r="52" spans="1:12" x14ac:dyDescent="0.3">
      <c r="A52" s="32">
        <v>34</v>
      </c>
      <c r="B52" s="33">
        <f t="shared" si="0"/>
        <v>34</v>
      </c>
      <c r="C52" s="31" t="e">
        <f t="shared" si="5"/>
        <v>#VALUE!</v>
      </c>
      <c r="D52" s="31" t="e">
        <f t="shared" si="10"/>
        <v>#VALUE!</v>
      </c>
      <c r="E52" s="31" t="e">
        <f t="shared" si="11"/>
        <v>#VALUE!</v>
      </c>
      <c r="F52" s="34" t="e">
        <f t="shared" si="12"/>
        <v>#VALUE!</v>
      </c>
      <c r="H52" s="33">
        <f t="shared" si="1"/>
        <v>34</v>
      </c>
      <c r="I52" s="31" t="e">
        <f t="shared" si="2"/>
        <v>#VALUE!</v>
      </c>
      <c r="J52" s="31" t="e">
        <f t="shared" si="3"/>
        <v>#VALUE!</v>
      </c>
      <c r="K52" s="31" t="e">
        <f t="shared" si="4"/>
        <v>#VALUE!</v>
      </c>
      <c r="L52" s="31" t="e">
        <f t="shared" si="9"/>
        <v>#VALUE!</v>
      </c>
    </row>
    <row r="53" spans="1:12" x14ac:dyDescent="0.3">
      <c r="A53" s="32">
        <v>35</v>
      </c>
      <c r="B53" s="33">
        <f t="shared" si="0"/>
        <v>35</v>
      </c>
      <c r="C53" s="31" t="e">
        <f t="shared" si="5"/>
        <v>#VALUE!</v>
      </c>
      <c r="D53" s="31" t="e">
        <f t="shared" si="10"/>
        <v>#VALUE!</v>
      </c>
      <c r="E53" s="31" t="e">
        <f t="shared" si="11"/>
        <v>#VALUE!</v>
      </c>
      <c r="F53" s="34" t="e">
        <f t="shared" si="12"/>
        <v>#VALUE!</v>
      </c>
      <c r="H53" s="33">
        <f t="shared" si="1"/>
        <v>35</v>
      </c>
      <c r="I53" s="31" t="e">
        <f t="shared" si="2"/>
        <v>#VALUE!</v>
      </c>
      <c r="J53" s="31" t="e">
        <f t="shared" si="3"/>
        <v>#VALUE!</v>
      </c>
      <c r="K53" s="31" t="e">
        <f t="shared" si="4"/>
        <v>#VALUE!</v>
      </c>
      <c r="L53" s="31" t="e">
        <f t="shared" si="9"/>
        <v>#VALUE!</v>
      </c>
    </row>
    <row r="54" spans="1:12" x14ac:dyDescent="0.3">
      <c r="A54" s="32">
        <v>36</v>
      </c>
      <c r="B54" s="33">
        <f t="shared" si="0"/>
        <v>36</v>
      </c>
      <c r="C54" s="31" t="e">
        <f t="shared" si="5"/>
        <v>#VALUE!</v>
      </c>
      <c r="D54" s="31" t="e">
        <f t="shared" si="10"/>
        <v>#VALUE!</v>
      </c>
      <c r="E54" s="31" t="e">
        <f t="shared" si="11"/>
        <v>#VALUE!</v>
      </c>
      <c r="F54" s="34" t="e">
        <f t="shared" si="12"/>
        <v>#VALUE!</v>
      </c>
      <c r="H54" s="33">
        <f t="shared" si="1"/>
        <v>36</v>
      </c>
      <c r="I54" s="31" t="e">
        <f t="shared" si="2"/>
        <v>#VALUE!</v>
      </c>
      <c r="J54" s="31" t="e">
        <f t="shared" si="3"/>
        <v>#VALUE!</v>
      </c>
      <c r="K54" s="31" t="e">
        <f t="shared" si="4"/>
        <v>#VALUE!</v>
      </c>
      <c r="L54" s="31" t="e">
        <f t="shared" si="9"/>
        <v>#VALUE!</v>
      </c>
    </row>
    <row r="55" spans="1:12" x14ac:dyDescent="0.3">
      <c r="A55" s="32">
        <v>37</v>
      </c>
      <c r="B55" s="33">
        <f t="shared" si="0"/>
        <v>37</v>
      </c>
      <c r="C55" s="31" t="e">
        <f t="shared" si="5"/>
        <v>#VALUE!</v>
      </c>
      <c r="D55" s="31" t="e">
        <f t="shared" si="10"/>
        <v>#VALUE!</v>
      </c>
      <c r="E55" s="31" t="e">
        <f t="shared" si="11"/>
        <v>#VALUE!</v>
      </c>
      <c r="F55" s="34" t="e">
        <f t="shared" si="12"/>
        <v>#VALUE!</v>
      </c>
      <c r="H55" s="33">
        <f t="shared" si="1"/>
        <v>37</v>
      </c>
      <c r="I55" s="31" t="e">
        <f t="shared" si="2"/>
        <v>#VALUE!</v>
      </c>
      <c r="J55" s="31" t="e">
        <f t="shared" si="3"/>
        <v>#VALUE!</v>
      </c>
      <c r="K55" s="31" t="e">
        <f t="shared" si="4"/>
        <v>#VALUE!</v>
      </c>
      <c r="L55" s="31" t="e">
        <f t="shared" si="9"/>
        <v>#VALUE!</v>
      </c>
    </row>
    <row r="56" spans="1:12" x14ac:dyDescent="0.3">
      <c r="A56" s="32">
        <v>38</v>
      </c>
      <c r="B56" s="33">
        <f t="shared" si="0"/>
        <v>38</v>
      </c>
      <c r="C56" s="31" t="e">
        <f t="shared" si="5"/>
        <v>#VALUE!</v>
      </c>
      <c r="D56" s="31" t="e">
        <f t="shared" si="10"/>
        <v>#VALUE!</v>
      </c>
      <c r="E56" s="31" t="e">
        <f t="shared" si="11"/>
        <v>#VALUE!</v>
      </c>
      <c r="F56" s="34" t="e">
        <f t="shared" si="12"/>
        <v>#VALUE!</v>
      </c>
      <c r="H56" s="33">
        <f t="shared" si="1"/>
        <v>38</v>
      </c>
      <c r="I56" s="31" t="e">
        <f t="shared" si="2"/>
        <v>#VALUE!</v>
      </c>
      <c r="J56" s="31" t="e">
        <f t="shared" si="3"/>
        <v>#VALUE!</v>
      </c>
      <c r="K56" s="31" t="e">
        <f t="shared" si="4"/>
        <v>#VALUE!</v>
      </c>
      <c r="L56" s="31" t="e">
        <f t="shared" si="9"/>
        <v>#VALUE!</v>
      </c>
    </row>
    <row r="57" spans="1:12" x14ac:dyDescent="0.3">
      <c r="A57" s="32">
        <v>39</v>
      </c>
      <c r="B57" s="33">
        <f t="shared" si="0"/>
        <v>39</v>
      </c>
      <c r="C57" s="31" t="e">
        <f t="shared" si="5"/>
        <v>#VALUE!</v>
      </c>
      <c r="D57" s="31" t="e">
        <f t="shared" si="10"/>
        <v>#VALUE!</v>
      </c>
      <c r="E57" s="31" t="e">
        <f t="shared" si="11"/>
        <v>#VALUE!</v>
      </c>
      <c r="F57" s="34" t="e">
        <f t="shared" si="12"/>
        <v>#VALUE!</v>
      </c>
      <c r="H57" s="33">
        <f t="shared" si="1"/>
        <v>39</v>
      </c>
      <c r="I57" s="31" t="e">
        <f t="shared" si="2"/>
        <v>#VALUE!</v>
      </c>
      <c r="J57" s="31" t="e">
        <f t="shared" si="3"/>
        <v>#VALUE!</v>
      </c>
      <c r="K57" s="31" t="e">
        <f t="shared" si="4"/>
        <v>#VALUE!</v>
      </c>
      <c r="L57" s="31" t="e">
        <f t="shared" si="9"/>
        <v>#VALUE!</v>
      </c>
    </row>
    <row r="58" spans="1:12" x14ac:dyDescent="0.3">
      <c r="A58" s="32">
        <v>40</v>
      </c>
      <c r="B58" s="33">
        <f t="shared" si="0"/>
        <v>40</v>
      </c>
      <c r="C58" s="31" t="e">
        <f t="shared" si="5"/>
        <v>#VALUE!</v>
      </c>
      <c r="D58" s="31" t="e">
        <f t="shared" si="10"/>
        <v>#VALUE!</v>
      </c>
      <c r="E58" s="31" t="e">
        <f t="shared" si="11"/>
        <v>#VALUE!</v>
      </c>
      <c r="F58" s="34" t="e">
        <f t="shared" si="12"/>
        <v>#VALUE!</v>
      </c>
      <c r="H58" s="33">
        <f t="shared" si="1"/>
        <v>40</v>
      </c>
      <c r="I58" s="31" t="e">
        <f t="shared" si="2"/>
        <v>#VALUE!</v>
      </c>
      <c r="J58" s="31" t="e">
        <f t="shared" si="3"/>
        <v>#VALUE!</v>
      </c>
      <c r="K58" s="31" t="e">
        <f t="shared" si="4"/>
        <v>#VALUE!</v>
      </c>
      <c r="L58" s="31" t="e">
        <f t="shared" si="9"/>
        <v>#VALUE!</v>
      </c>
    </row>
    <row r="59" spans="1:12" x14ac:dyDescent="0.3">
      <c r="A59" s="32">
        <v>41</v>
      </c>
      <c r="B59" s="33">
        <f t="shared" si="0"/>
        <v>41</v>
      </c>
      <c r="C59" s="31" t="e">
        <f t="shared" si="5"/>
        <v>#VALUE!</v>
      </c>
      <c r="D59" s="31" t="e">
        <f t="shared" si="10"/>
        <v>#VALUE!</v>
      </c>
      <c r="E59" s="31" t="e">
        <f t="shared" si="11"/>
        <v>#VALUE!</v>
      </c>
      <c r="F59" s="34" t="e">
        <f t="shared" si="12"/>
        <v>#VALUE!</v>
      </c>
      <c r="H59" s="33">
        <f t="shared" si="1"/>
        <v>41</v>
      </c>
      <c r="I59" s="31" t="e">
        <f t="shared" si="2"/>
        <v>#VALUE!</v>
      </c>
      <c r="J59" s="31" t="e">
        <f t="shared" si="3"/>
        <v>#VALUE!</v>
      </c>
      <c r="K59" s="31" t="e">
        <f t="shared" si="4"/>
        <v>#VALUE!</v>
      </c>
      <c r="L59" s="31" t="e">
        <f t="shared" si="9"/>
        <v>#VALUE!</v>
      </c>
    </row>
    <row r="60" spans="1:12" x14ac:dyDescent="0.3">
      <c r="A60" s="32">
        <v>42</v>
      </c>
      <c r="B60" s="33">
        <f t="shared" si="0"/>
        <v>42</v>
      </c>
      <c r="C60" s="31" t="e">
        <f t="shared" si="5"/>
        <v>#VALUE!</v>
      </c>
      <c r="D60" s="31" t="e">
        <f t="shared" si="10"/>
        <v>#VALUE!</v>
      </c>
      <c r="E60" s="31" t="e">
        <f t="shared" si="11"/>
        <v>#VALUE!</v>
      </c>
      <c r="F60" s="34" t="e">
        <f t="shared" si="12"/>
        <v>#VALUE!</v>
      </c>
      <c r="H60" s="33">
        <f t="shared" si="1"/>
        <v>42</v>
      </c>
      <c r="I60" s="31" t="e">
        <f t="shared" si="2"/>
        <v>#VALUE!</v>
      </c>
      <c r="J60" s="31" t="e">
        <f t="shared" si="3"/>
        <v>#VALUE!</v>
      </c>
      <c r="K60" s="31" t="e">
        <f t="shared" si="4"/>
        <v>#VALUE!</v>
      </c>
      <c r="L60" s="31" t="e">
        <f t="shared" si="9"/>
        <v>#VALUE!</v>
      </c>
    </row>
    <row r="61" spans="1:12" x14ac:dyDescent="0.3">
      <c r="A61" s="32">
        <v>43</v>
      </c>
      <c r="B61" s="33">
        <f t="shared" si="0"/>
        <v>43</v>
      </c>
      <c r="C61" s="31" t="e">
        <f t="shared" si="5"/>
        <v>#VALUE!</v>
      </c>
      <c r="D61" s="31" t="e">
        <f t="shared" si="10"/>
        <v>#VALUE!</v>
      </c>
      <c r="E61" s="31" t="e">
        <f t="shared" si="11"/>
        <v>#VALUE!</v>
      </c>
      <c r="F61" s="34" t="e">
        <f t="shared" si="12"/>
        <v>#VALUE!</v>
      </c>
      <c r="H61" s="33">
        <f t="shared" si="1"/>
        <v>43</v>
      </c>
      <c r="I61" s="31" t="e">
        <f t="shared" si="2"/>
        <v>#VALUE!</v>
      </c>
      <c r="J61" s="31" t="e">
        <f t="shared" si="3"/>
        <v>#VALUE!</v>
      </c>
      <c r="K61" s="31" t="e">
        <f t="shared" si="4"/>
        <v>#VALUE!</v>
      </c>
      <c r="L61" s="31" t="e">
        <f t="shared" si="9"/>
        <v>#VALUE!</v>
      </c>
    </row>
    <row r="62" spans="1:12" x14ac:dyDescent="0.3">
      <c r="A62" s="32">
        <v>44</v>
      </c>
      <c r="B62" s="33">
        <f t="shared" si="0"/>
        <v>44</v>
      </c>
      <c r="C62" s="31" t="e">
        <f t="shared" si="5"/>
        <v>#VALUE!</v>
      </c>
      <c r="D62" s="31" t="e">
        <f t="shared" si="10"/>
        <v>#VALUE!</v>
      </c>
      <c r="E62" s="31" t="e">
        <f t="shared" si="11"/>
        <v>#VALUE!</v>
      </c>
      <c r="F62" s="34" t="e">
        <f t="shared" si="12"/>
        <v>#VALUE!</v>
      </c>
      <c r="H62" s="33">
        <f t="shared" si="1"/>
        <v>44</v>
      </c>
      <c r="I62" s="31" t="e">
        <f t="shared" si="2"/>
        <v>#VALUE!</v>
      </c>
      <c r="J62" s="31" t="e">
        <f t="shared" si="3"/>
        <v>#VALUE!</v>
      </c>
      <c r="K62" s="31" t="e">
        <f t="shared" si="4"/>
        <v>#VALUE!</v>
      </c>
      <c r="L62" s="31" t="e">
        <f t="shared" si="9"/>
        <v>#VALUE!</v>
      </c>
    </row>
    <row r="63" spans="1:12" x14ac:dyDescent="0.3">
      <c r="A63" s="32">
        <v>45</v>
      </c>
      <c r="B63" s="33">
        <f t="shared" si="0"/>
        <v>45</v>
      </c>
      <c r="C63" s="31" t="e">
        <f t="shared" si="5"/>
        <v>#VALUE!</v>
      </c>
      <c r="D63" s="31" t="e">
        <f t="shared" si="10"/>
        <v>#VALUE!</v>
      </c>
      <c r="E63" s="31" t="e">
        <f t="shared" si="11"/>
        <v>#VALUE!</v>
      </c>
      <c r="F63" s="34" t="e">
        <f t="shared" si="12"/>
        <v>#VALUE!</v>
      </c>
      <c r="H63" s="33">
        <f t="shared" si="1"/>
        <v>45</v>
      </c>
      <c r="I63" s="31" t="e">
        <f t="shared" si="2"/>
        <v>#VALUE!</v>
      </c>
      <c r="J63" s="31" t="e">
        <f t="shared" si="3"/>
        <v>#VALUE!</v>
      </c>
      <c r="K63" s="31" t="e">
        <f t="shared" si="4"/>
        <v>#VALUE!</v>
      </c>
      <c r="L63" s="31" t="e">
        <f t="shared" si="9"/>
        <v>#VALUE!</v>
      </c>
    </row>
    <row r="64" spans="1:12" x14ac:dyDescent="0.3">
      <c r="A64" s="32">
        <v>46</v>
      </c>
      <c r="B64" s="33">
        <f t="shared" si="0"/>
        <v>46</v>
      </c>
      <c r="C64" s="31" t="e">
        <f t="shared" si="5"/>
        <v>#VALUE!</v>
      </c>
      <c r="D64" s="31" t="e">
        <f t="shared" si="10"/>
        <v>#VALUE!</v>
      </c>
      <c r="E64" s="31" t="e">
        <f t="shared" si="11"/>
        <v>#VALUE!</v>
      </c>
      <c r="F64" s="34" t="e">
        <f t="shared" si="12"/>
        <v>#VALUE!</v>
      </c>
      <c r="H64" s="33">
        <f t="shared" si="1"/>
        <v>46</v>
      </c>
      <c r="I64" s="31" t="e">
        <f t="shared" si="2"/>
        <v>#VALUE!</v>
      </c>
      <c r="J64" s="31" t="e">
        <f t="shared" si="3"/>
        <v>#VALUE!</v>
      </c>
      <c r="K64" s="31" t="e">
        <f t="shared" si="4"/>
        <v>#VALUE!</v>
      </c>
      <c r="L64" s="31" t="e">
        <f t="shared" si="9"/>
        <v>#VALUE!</v>
      </c>
    </row>
    <row r="65" spans="1:12" x14ac:dyDescent="0.3">
      <c r="A65" s="32">
        <v>47</v>
      </c>
      <c r="B65" s="33">
        <f t="shared" si="0"/>
        <v>47</v>
      </c>
      <c r="C65" s="31" t="e">
        <f t="shared" si="5"/>
        <v>#VALUE!</v>
      </c>
      <c r="D65" s="31" t="e">
        <f t="shared" si="10"/>
        <v>#VALUE!</v>
      </c>
      <c r="E65" s="31" t="e">
        <f t="shared" si="11"/>
        <v>#VALUE!</v>
      </c>
      <c r="F65" s="34" t="e">
        <f t="shared" si="12"/>
        <v>#VALUE!</v>
      </c>
      <c r="H65" s="33">
        <f t="shared" si="1"/>
        <v>47</v>
      </c>
      <c r="I65" s="31" t="e">
        <f t="shared" si="2"/>
        <v>#VALUE!</v>
      </c>
      <c r="J65" s="31" t="e">
        <f t="shared" si="3"/>
        <v>#VALUE!</v>
      </c>
      <c r="K65" s="31" t="e">
        <f t="shared" si="4"/>
        <v>#VALUE!</v>
      </c>
      <c r="L65" s="31" t="e">
        <f t="shared" si="9"/>
        <v>#VALUE!</v>
      </c>
    </row>
    <row r="66" spans="1:12" x14ac:dyDescent="0.3">
      <c r="A66" s="32">
        <v>48</v>
      </c>
      <c r="B66" s="33">
        <f t="shared" si="0"/>
        <v>48</v>
      </c>
      <c r="C66" s="31" t="e">
        <f t="shared" si="5"/>
        <v>#VALUE!</v>
      </c>
      <c r="D66" s="31" t="e">
        <f t="shared" si="10"/>
        <v>#VALUE!</v>
      </c>
      <c r="E66" s="31" t="e">
        <f t="shared" si="11"/>
        <v>#VALUE!</v>
      </c>
      <c r="F66" s="34" t="e">
        <f t="shared" si="12"/>
        <v>#VALUE!</v>
      </c>
      <c r="H66" s="33">
        <f t="shared" si="1"/>
        <v>48</v>
      </c>
      <c r="I66" s="31" t="e">
        <f t="shared" si="2"/>
        <v>#VALUE!</v>
      </c>
      <c r="J66" s="31" t="e">
        <f t="shared" si="3"/>
        <v>#VALUE!</v>
      </c>
      <c r="K66" s="31" t="e">
        <f t="shared" si="4"/>
        <v>#VALUE!</v>
      </c>
      <c r="L66" s="31" t="e">
        <f t="shared" si="9"/>
        <v>#VALUE!</v>
      </c>
    </row>
    <row r="67" spans="1:12" x14ac:dyDescent="0.3">
      <c r="A67" s="32">
        <v>49</v>
      </c>
      <c r="B67" s="33">
        <f t="shared" si="0"/>
        <v>49</v>
      </c>
      <c r="C67" s="31" t="e">
        <f t="shared" si="5"/>
        <v>#VALUE!</v>
      </c>
      <c r="D67" s="31" t="e">
        <f t="shared" si="10"/>
        <v>#VALUE!</v>
      </c>
      <c r="E67" s="31" t="e">
        <f t="shared" si="11"/>
        <v>#VALUE!</v>
      </c>
      <c r="F67" s="34" t="e">
        <f t="shared" si="12"/>
        <v>#VALUE!</v>
      </c>
      <c r="H67" s="33">
        <f t="shared" si="1"/>
        <v>49</v>
      </c>
      <c r="I67" s="31" t="e">
        <f t="shared" si="2"/>
        <v>#VALUE!</v>
      </c>
      <c r="J67" s="31" t="e">
        <f t="shared" si="3"/>
        <v>#VALUE!</v>
      </c>
      <c r="K67" s="31" t="e">
        <f t="shared" si="4"/>
        <v>#VALUE!</v>
      </c>
      <c r="L67" s="31" t="e">
        <f t="shared" si="9"/>
        <v>#VALUE!</v>
      </c>
    </row>
    <row r="68" spans="1:12" x14ac:dyDescent="0.3">
      <c r="A68" s="32">
        <v>50</v>
      </c>
      <c r="B68" s="33">
        <f t="shared" si="0"/>
        <v>50</v>
      </c>
      <c r="C68" s="31" t="e">
        <f t="shared" si="5"/>
        <v>#VALUE!</v>
      </c>
      <c r="D68" s="31" t="e">
        <f t="shared" si="10"/>
        <v>#VALUE!</v>
      </c>
      <c r="E68" s="31" t="e">
        <f t="shared" si="11"/>
        <v>#VALUE!</v>
      </c>
      <c r="F68" s="34" t="e">
        <f t="shared" si="12"/>
        <v>#VALUE!</v>
      </c>
      <c r="H68" s="33">
        <f t="shared" si="1"/>
        <v>50</v>
      </c>
      <c r="I68" s="31" t="e">
        <f t="shared" si="2"/>
        <v>#VALUE!</v>
      </c>
      <c r="J68" s="31" t="e">
        <f t="shared" si="3"/>
        <v>#VALUE!</v>
      </c>
      <c r="K68" s="31" t="e">
        <f t="shared" si="4"/>
        <v>#VALUE!</v>
      </c>
      <c r="L68" s="31" t="e">
        <f t="shared" si="9"/>
        <v>#VALUE!</v>
      </c>
    </row>
    <row r="69" spans="1:12" x14ac:dyDescent="0.3">
      <c r="A69" s="32">
        <v>51</v>
      </c>
      <c r="B69" s="33">
        <f t="shared" si="0"/>
        <v>51</v>
      </c>
      <c r="C69" s="31" t="e">
        <f t="shared" si="5"/>
        <v>#VALUE!</v>
      </c>
      <c r="D69" s="31" t="e">
        <f t="shared" si="10"/>
        <v>#VALUE!</v>
      </c>
      <c r="E69" s="31" t="e">
        <f t="shared" si="11"/>
        <v>#VALUE!</v>
      </c>
      <c r="F69" s="34" t="e">
        <f t="shared" si="12"/>
        <v>#VALUE!</v>
      </c>
      <c r="H69" s="33">
        <f t="shared" si="1"/>
        <v>51</v>
      </c>
      <c r="I69" s="31" t="e">
        <f t="shared" si="2"/>
        <v>#VALUE!</v>
      </c>
      <c r="J69" s="31" t="e">
        <f t="shared" si="3"/>
        <v>#VALUE!</v>
      </c>
      <c r="K69" s="31" t="e">
        <f t="shared" si="4"/>
        <v>#VALUE!</v>
      </c>
      <c r="L69" s="31" t="e">
        <f t="shared" si="9"/>
        <v>#VALUE!</v>
      </c>
    </row>
    <row r="70" spans="1:12" x14ac:dyDescent="0.3">
      <c r="A70" s="32">
        <v>52</v>
      </c>
      <c r="B70" s="33">
        <f t="shared" si="0"/>
        <v>52</v>
      </c>
      <c r="C70" s="31" t="e">
        <f t="shared" si="5"/>
        <v>#VALUE!</v>
      </c>
      <c r="D70" s="31" t="e">
        <f t="shared" si="10"/>
        <v>#VALUE!</v>
      </c>
      <c r="E70" s="31" t="e">
        <f t="shared" si="11"/>
        <v>#VALUE!</v>
      </c>
      <c r="F70" s="34" t="e">
        <f t="shared" si="12"/>
        <v>#VALUE!</v>
      </c>
      <c r="H70" s="33">
        <f t="shared" si="1"/>
        <v>52</v>
      </c>
      <c r="I70" s="31" t="e">
        <f t="shared" si="2"/>
        <v>#VALUE!</v>
      </c>
      <c r="J70" s="31" t="e">
        <f t="shared" si="3"/>
        <v>#VALUE!</v>
      </c>
      <c r="K70" s="31" t="e">
        <f t="shared" si="4"/>
        <v>#VALUE!</v>
      </c>
      <c r="L70" s="31" t="e">
        <f t="shared" si="9"/>
        <v>#VALUE!</v>
      </c>
    </row>
    <row r="71" spans="1:12" x14ac:dyDescent="0.3">
      <c r="A71" s="32">
        <v>53</v>
      </c>
      <c r="B71" s="33">
        <f t="shared" si="0"/>
        <v>53</v>
      </c>
      <c r="C71" s="31" t="e">
        <f t="shared" si="5"/>
        <v>#VALUE!</v>
      </c>
      <c r="D71" s="31" t="e">
        <f t="shared" si="10"/>
        <v>#VALUE!</v>
      </c>
      <c r="E71" s="31" t="e">
        <f t="shared" si="11"/>
        <v>#VALUE!</v>
      </c>
      <c r="F71" s="34" t="e">
        <f t="shared" si="12"/>
        <v>#VALUE!</v>
      </c>
      <c r="H71" s="33">
        <f t="shared" si="1"/>
        <v>53</v>
      </c>
      <c r="I71" s="31" t="e">
        <f t="shared" si="2"/>
        <v>#VALUE!</v>
      </c>
      <c r="J71" s="31" t="e">
        <f t="shared" si="3"/>
        <v>#VALUE!</v>
      </c>
      <c r="K71" s="31" t="e">
        <f t="shared" si="4"/>
        <v>#VALUE!</v>
      </c>
      <c r="L71" s="31" t="e">
        <f t="shared" si="9"/>
        <v>#VALUE!</v>
      </c>
    </row>
    <row r="72" spans="1:12" x14ac:dyDescent="0.3">
      <c r="A72" s="32">
        <v>54</v>
      </c>
      <c r="B72" s="33">
        <f t="shared" si="0"/>
        <v>54</v>
      </c>
      <c r="C72" s="31" t="e">
        <f t="shared" si="5"/>
        <v>#VALUE!</v>
      </c>
      <c r="D72" s="31" t="e">
        <f t="shared" si="10"/>
        <v>#VALUE!</v>
      </c>
      <c r="E72" s="31" t="e">
        <f t="shared" si="11"/>
        <v>#VALUE!</v>
      </c>
      <c r="F72" s="34" t="e">
        <f t="shared" si="12"/>
        <v>#VALUE!</v>
      </c>
      <c r="H72" s="33">
        <f t="shared" si="1"/>
        <v>54</v>
      </c>
      <c r="I72" s="31" t="e">
        <f t="shared" si="2"/>
        <v>#VALUE!</v>
      </c>
      <c r="J72" s="31" t="e">
        <f t="shared" si="3"/>
        <v>#VALUE!</v>
      </c>
      <c r="K72" s="31" t="e">
        <f t="shared" si="4"/>
        <v>#VALUE!</v>
      </c>
      <c r="L72" s="31" t="e">
        <f t="shared" si="9"/>
        <v>#VALUE!</v>
      </c>
    </row>
    <row r="73" spans="1:12" x14ac:dyDescent="0.3">
      <c r="A73" s="32">
        <v>55</v>
      </c>
      <c r="B73" s="33">
        <f t="shared" si="0"/>
        <v>55</v>
      </c>
      <c r="C73" s="31" t="e">
        <f t="shared" si="5"/>
        <v>#VALUE!</v>
      </c>
      <c r="D73" s="31" t="e">
        <f t="shared" si="10"/>
        <v>#VALUE!</v>
      </c>
      <c r="E73" s="31" t="e">
        <f t="shared" si="11"/>
        <v>#VALUE!</v>
      </c>
      <c r="F73" s="34" t="e">
        <f t="shared" si="12"/>
        <v>#VALUE!</v>
      </c>
      <c r="H73" s="33">
        <f t="shared" si="1"/>
        <v>55</v>
      </c>
      <c r="I73" s="31" t="e">
        <f t="shared" si="2"/>
        <v>#VALUE!</v>
      </c>
      <c r="J73" s="31" t="e">
        <f t="shared" si="3"/>
        <v>#VALUE!</v>
      </c>
      <c r="K73" s="31" t="e">
        <f t="shared" si="4"/>
        <v>#VALUE!</v>
      </c>
      <c r="L73" s="31" t="e">
        <f t="shared" si="9"/>
        <v>#VALUE!</v>
      </c>
    </row>
    <row r="74" spans="1:12" x14ac:dyDescent="0.3">
      <c r="A74" s="32">
        <v>56</v>
      </c>
      <c r="B74" s="33">
        <f t="shared" si="0"/>
        <v>56</v>
      </c>
      <c r="C74" s="31" t="e">
        <f t="shared" si="5"/>
        <v>#VALUE!</v>
      </c>
      <c r="D74" s="31" t="e">
        <f t="shared" si="10"/>
        <v>#VALUE!</v>
      </c>
      <c r="E74" s="31" t="e">
        <f t="shared" si="11"/>
        <v>#VALUE!</v>
      </c>
      <c r="F74" s="34" t="e">
        <f t="shared" si="12"/>
        <v>#VALUE!</v>
      </c>
      <c r="H74" s="33">
        <f t="shared" si="1"/>
        <v>56</v>
      </c>
      <c r="I74" s="31" t="e">
        <f t="shared" si="2"/>
        <v>#VALUE!</v>
      </c>
      <c r="J74" s="31" t="e">
        <f t="shared" si="3"/>
        <v>#VALUE!</v>
      </c>
      <c r="K74" s="31" t="e">
        <f t="shared" si="4"/>
        <v>#VALUE!</v>
      </c>
      <c r="L74" s="31" t="e">
        <f t="shared" si="9"/>
        <v>#VALUE!</v>
      </c>
    </row>
    <row r="75" spans="1:12" x14ac:dyDescent="0.3">
      <c r="A75" s="32">
        <v>57</v>
      </c>
      <c r="B75" s="33">
        <f t="shared" si="0"/>
        <v>57</v>
      </c>
      <c r="C75" s="31" t="e">
        <f t="shared" si="5"/>
        <v>#VALUE!</v>
      </c>
      <c r="D75" s="31" t="e">
        <f t="shared" si="10"/>
        <v>#VALUE!</v>
      </c>
      <c r="E75" s="31" t="e">
        <f t="shared" si="11"/>
        <v>#VALUE!</v>
      </c>
      <c r="F75" s="34" t="e">
        <f t="shared" si="12"/>
        <v>#VALUE!</v>
      </c>
      <c r="H75" s="33">
        <f t="shared" si="1"/>
        <v>57</v>
      </c>
      <c r="I75" s="31" t="e">
        <f t="shared" si="2"/>
        <v>#VALUE!</v>
      </c>
      <c r="J75" s="31" t="e">
        <f t="shared" si="3"/>
        <v>#VALUE!</v>
      </c>
      <c r="K75" s="31" t="e">
        <f t="shared" si="4"/>
        <v>#VALUE!</v>
      </c>
      <c r="L75" s="31" t="e">
        <f t="shared" si="9"/>
        <v>#VALUE!</v>
      </c>
    </row>
    <row r="76" spans="1:12" x14ac:dyDescent="0.3">
      <c r="A76" s="32">
        <v>58</v>
      </c>
      <c r="B76" s="33">
        <f t="shared" si="0"/>
        <v>58</v>
      </c>
      <c r="C76" s="31" t="e">
        <f t="shared" si="5"/>
        <v>#VALUE!</v>
      </c>
      <c r="D76" s="31" t="e">
        <f t="shared" si="10"/>
        <v>#VALUE!</v>
      </c>
      <c r="E76" s="31" t="e">
        <f t="shared" si="11"/>
        <v>#VALUE!</v>
      </c>
      <c r="F76" s="34" t="e">
        <f t="shared" si="12"/>
        <v>#VALUE!</v>
      </c>
      <c r="H76" s="33">
        <f t="shared" si="1"/>
        <v>58</v>
      </c>
      <c r="I76" s="31" t="e">
        <f t="shared" si="2"/>
        <v>#VALUE!</v>
      </c>
      <c r="J76" s="31" t="e">
        <f t="shared" si="3"/>
        <v>#VALUE!</v>
      </c>
      <c r="K76" s="31" t="e">
        <f t="shared" si="4"/>
        <v>#VALUE!</v>
      </c>
      <c r="L76" s="31" t="e">
        <f t="shared" si="9"/>
        <v>#VALUE!</v>
      </c>
    </row>
    <row r="77" spans="1:12" x14ac:dyDescent="0.3">
      <c r="A77" s="32">
        <v>59</v>
      </c>
      <c r="B77" s="33">
        <f t="shared" si="0"/>
        <v>59</v>
      </c>
      <c r="C77" s="31" t="e">
        <f t="shared" si="5"/>
        <v>#VALUE!</v>
      </c>
      <c r="D77" s="31" t="e">
        <f t="shared" si="10"/>
        <v>#VALUE!</v>
      </c>
      <c r="E77" s="31" t="e">
        <f t="shared" si="11"/>
        <v>#VALUE!</v>
      </c>
      <c r="F77" s="34" t="e">
        <f t="shared" si="12"/>
        <v>#VALUE!</v>
      </c>
      <c r="H77" s="33">
        <f t="shared" si="1"/>
        <v>59</v>
      </c>
      <c r="I77" s="31" t="e">
        <f t="shared" si="2"/>
        <v>#VALUE!</v>
      </c>
      <c r="J77" s="31" t="e">
        <f t="shared" si="3"/>
        <v>#VALUE!</v>
      </c>
      <c r="K77" s="31" t="e">
        <f t="shared" si="4"/>
        <v>#VALUE!</v>
      </c>
      <c r="L77" s="31" t="e">
        <f t="shared" si="9"/>
        <v>#VALUE!</v>
      </c>
    </row>
    <row r="78" spans="1:12" x14ac:dyDescent="0.3">
      <c r="A78" s="32">
        <v>60</v>
      </c>
      <c r="B78" s="33">
        <f t="shared" si="0"/>
        <v>60</v>
      </c>
      <c r="C78" s="31" t="e">
        <f t="shared" si="5"/>
        <v>#VALUE!</v>
      </c>
      <c r="D78" s="31" t="e">
        <f t="shared" si="10"/>
        <v>#VALUE!</v>
      </c>
      <c r="E78" s="31" t="e">
        <f t="shared" si="11"/>
        <v>#VALUE!</v>
      </c>
      <c r="F78" s="34" t="e">
        <f t="shared" si="12"/>
        <v>#VALUE!</v>
      </c>
      <c r="H78" s="33">
        <f t="shared" si="1"/>
        <v>60</v>
      </c>
      <c r="I78" s="31" t="e">
        <f>IF(H78=A78,I77-J78," ")</f>
        <v>#VALUE!</v>
      </c>
      <c r="J78" s="31" t="e">
        <f t="shared" si="3"/>
        <v>#VALUE!</v>
      </c>
      <c r="K78" s="31" t="e">
        <f t="shared" si="4"/>
        <v>#VALUE!</v>
      </c>
      <c r="L78" s="31" t="e">
        <f t="shared" si="9"/>
        <v>#VALUE!</v>
      </c>
    </row>
    <row r="79" spans="1:12" x14ac:dyDescent="0.3">
      <c r="A79" s="32">
        <v>61</v>
      </c>
      <c r="B79" s="33">
        <f t="shared" si="0"/>
        <v>61</v>
      </c>
      <c r="C79" s="31" t="e">
        <f t="shared" si="5"/>
        <v>#VALUE!</v>
      </c>
      <c r="D79" s="31" t="e">
        <f t="shared" si="10"/>
        <v>#VALUE!</v>
      </c>
      <c r="E79" s="31" t="e">
        <f t="shared" si="11"/>
        <v>#VALUE!</v>
      </c>
      <c r="F79" s="34" t="e">
        <f t="shared" si="12"/>
        <v>#VALUE!</v>
      </c>
      <c r="H79" s="33">
        <f t="shared" si="1"/>
        <v>61</v>
      </c>
      <c r="I79" s="31" t="e">
        <f t="shared" ref="I79:I138" si="13">IF(H79=A79,I78-J79," ")</f>
        <v>#VALUE!</v>
      </c>
      <c r="J79" s="31" t="e">
        <f t="shared" si="3"/>
        <v>#VALUE!</v>
      </c>
      <c r="K79" s="31" t="e">
        <f t="shared" si="4"/>
        <v>#VALUE!</v>
      </c>
      <c r="L79" s="31" t="e">
        <f t="shared" si="9"/>
        <v>#VALUE!</v>
      </c>
    </row>
    <row r="80" spans="1:12" x14ac:dyDescent="0.3">
      <c r="A80" s="32">
        <v>62</v>
      </c>
      <c r="B80" s="33">
        <f t="shared" si="0"/>
        <v>62</v>
      </c>
      <c r="C80" s="31" t="e">
        <f t="shared" si="5"/>
        <v>#VALUE!</v>
      </c>
      <c r="D80" s="31" t="e">
        <f t="shared" si="10"/>
        <v>#VALUE!</v>
      </c>
      <c r="E80" s="31" t="e">
        <f t="shared" si="11"/>
        <v>#VALUE!</v>
      </c>
      <c r="F80" s="34" t="e">
        <f t="shared" si="12"/>
        <v>#VALUE!</v>
      </c>
      <c r="H80" s="33">
        <f t="shared" si="1"/>
        <v>62</v>
      </c>
      <c r="I80" s="31" t="e">
        <f t="shared" si="13"/>
        <v>#VALUE!</v>
      </c>
      <c r="J80" s="31" t="e">
        <f t="shared" si="3"/>
        <v>#VALUE!</v>
      </c>
      <c r="K80" s="31" t="e">
        <f t="shared" si="4"/>
        <v>#VALUE!</v>
      </c>
      <c r="L80" s="31" t="e">
        <f t="shared" si="9"/>
        <v>#VALUE!</v>
      </c>
    </row>
    <row r="81" spans="1:12" x14ac:dyDescent="0.3">
      <c r="A81" s="32">
        <v>63</v>
      </c>
      <c r="B81" s="33">
        <f t="shared" si="0"/>
        <v>63</v>
      </c>
      <c r="C81" s="31" t="e">
        <f t="shared" si="5"/>
        <v>#VALUE!</v>
      </c>
      <c r="D81" s="31" t="e">
        <f t="shared" si="10"/>
        <v>#VALUE!</v>
      </c>
      <c r="E81" s="31" t="e">
        <f t="shared" si="11"/>
        <v>#VALUE!</v>
      </c>
      <c r="F81" s="34" t="e">
        <f t="shared" si="12"/>
        <v>#VALUE!</v>
      </c>
      <c r="H81" s="33">
        <f t="shared" si="1"/>
        <v>63</v>
      </c>
      <c r="I81" s="31" t="e">
        <f t="shared" si="13"/>
        <v>#VALUE!</v>
      </c>
      <c r="J81" s="31" t="e">
        <f t="shared" si="3"/>
        <v>#VALUE!</v>
      </c>
      <c r="K81" s="31" t="e">
        <f t="shared" si="4"/>
        <v>#VALUE!</v>
      </c>
      <c r="L81" s="31" t="e">
        <f t="shared" si="9"/>
        <v>#VALUE!</v>
      </c>
    </row>
    <row r="82" spans="1:12" x14ac:dyDescent="0.3">
      <c r="A82" s="32">
        <v>64</v>
      </c>
      <c r="B82" s="33">
        <f t="shared" si="0"/>
        <v>64</v>
      </c>
      <c r="C82" s="31" t="e">
        <f t="shared" si="5"/>
        <v>#VALUE!</v>
      </c>
      <c r="D82" s="31" t="e">
        <f t="shared" si="10"/>
        <v>#VALUE!</v>
      </c>
      <c r="E82" s="31" t="e">
        <f t="shared" si="11"/>
        <v>#VALUE!</v>
      </c>
      <c r="F82" s="34" t="e">
        <f t="shared" si="12"/>
        <v>#VALUE!</v>
      </c>
      <c r="H82" s="33">
        <f t="shared" si="1"/>
        <v>64</v>
      </c>
      <c r="I82" s="31" t="e">
        <f t="shared" si="13"/>
        <v>#VALUE!</v>
      </c>
      <c r="J82" s="31" t="e">
        <f t="shared" si="3"/>
        <v>#VALUE!</v>
      </c>
      <c r="K82" s="31" t="e">
        <f t="shared" si="4"/>
        <v>#VALUE!</v>
      </c>
      <c r="L82" s="31" t="e">
        <f t="shared" si="9"/>
        <v>#VALUE!</v>
      </c>
    </row>
    <row r="83" spans="1:12" x14ac:dyDescent="0.3">
      <c r="A83" s="32">
        <v>65</v>
      </c>
      <c r="B83" s="33">
        <f t="shared" ref="B83:B138" si="14">IF(A83&lt;=$C$10,A83," ")</f>
        <v>65</v>
      </c>
      <c r="C83" s="31" t="e">
        <f t="shared" si="5"/>
        <v>#VALUE!</v>
      </c>
      <c r="D83" s="31" t="e">
        <f t="shared" si="10"/>
        <v>#VALUE!</v>
      </c>
      <c r="E83" s="31" t="e">
        <f t="shared" si="11"/>
        <v>#VALUE!</v>
      </c>
      <c r="F83" s="34" t="e">
        <f t="shared" si="12"/>
        <v>#VALUE!</v>
      </c>
      <c r="H83" s="33">
        <f t="shared" ref="H83:H138" si="15">IF(A83&lt;=$C$10,A83," ")</f>
        <v>65</v>
      </c>
      <c r="I83" s="31" t="e">
        <f t="shared" si="13"/>
        <v>#VALUE!</v>
      </c>
      <c r="J83" s="31" t="e">
        <f t="shared" ref="J83:J138" si="16">IF(H83=A83,$I$18/$C$10," ")</f>
        <v>#VALUE!</v>
      </c>
      <c r="K83" s="31" t="e">
        <f t="shared" ref="K83:K138" si="17">IF(H83=A83,I82*$C$11/12," ")</f>
        <v>#VALUE!</v>
      </c>
      <c r="L83" s="31" t="e">
        <f t="shared" si="9"/>
        <v>#VALUE!</v>
      </c>
    </row>
    <row r="84" spans="1:12" x14ac:dyDescent="0.3">
      <c r="A84" s="32">
        <v>66</v>
      </c>
      <c r="B84" s="33">
        <f t="shared" si="14"/>
        <v>66</v>
      </c>
      <c r="C84" s="31" t="e">
        <f t="shared" ref="C84:C138" si="18">IF(B84=A84,C83-D84," ")</f>
        <v>#VALUE!</v>
      </c>
      <c r="D84" s="31" t="e">
        <f t="shared" si="10"/>
        <v>#VALUE!</v>
      </c>
      <c r="E84" s="31" t="e">
        <f t="shared" si="11"/>
        <v>#VALUE!</v>
      </c>
      <c r="F84" s="34" t="e">
        <f t="shared" si="12"/>
        <v>#VALUE!</v>
      </c>
      <c r="H84" s="33">
        <f t="shared" si="15"/>
        <v>66</v>
      </c>
      <c r="I84" s="31" t="e">
        <f t="shared" si="13"/>
        <v>#VALUE!</v>
      </c>
      <c r="J84" s="31" t="e">
        <f t="shared" si="16"/>
        <v>#VALUE!</v>
      </c>
      <c r="K84" s="31" t="e">
        <f t="shared" si="17"/>
        <v>#VALUE!</v>
      </c>
      <c r="L84" s="31" t="e">
        <f t="shared" ref="L84:L101" si="19">IF(H84=A84,J84+K84," ")</f>
        <v>#VALUE!</v>
      </c>
    </row>
    <row r="85" spans="1:12" x14ac:dyDescent="0.3">
      <c r="A85" s="32">
        <v>67</v>
      </c>
      <c r="B85" s="33">
        <f t="shared" si="14"/>
        <v>67</v>
      </c>
      <c r="C85" s="31" t="e">
        <f t="shared" si="18"/>
        <v>#VALUE!</v>
      </c>
      <c r="D85" s="31" t="e">
        <f t="shared" si="10"/>
        <v>#VALUE!</v>
      </c>
      <c r="E85" s="31" t="e">
        <f t="shared" si="11"/>
        <v>#VALUE!</v>
      </c>
      <c r="F85" s="34" t="e">
        <f t="shared" si="12"/>
        <v>#VALUE!</v>
      </c>
      <c r="H85" s="33">
        <f t="shared" si="15"/>
        <v>67</v>
      </c>
      <c r="I85" s="31" t="e">
        <f t="shared" si="13"/>
        <v>#VALUE!</v>
      </c>
      <c r="J85" s="31" t="e">
        <f t="shared" si="16"/>
        <v>#VALUE!</v>
      </c>
      <c r="K85" s="31" t="e">
        <f t="shared" si="17"/>
        <v>#VALUE!</v>
      </c>
      <c r="L85" s="31" t="e">
        <f t="shared" si="19"/>
        <v>#VALUE!</v>
      </c>
    </row>
    <row r="86" spans="1:12" x14ac:dyDescent="0.3">
      <c r="A86" s="32">
        <v>68</v>
      </c>
      <c r="B86" s="33">
        <f t="shared" si="14"/>
        <v>68</v>
      </c>
      <c r="C86" s="31" t="e">
        <f t="shared" si="18"/>
        <v>#VALUE!</v>
      </c>
      <c r="D86" s="31" t="e">
        <f t="shared" si="10"/>
        <v>#VALUE!</v>
      </c>
      <c r="E86" s="31" t="e">
        <f t="shared" si="11"/>
        <v>#VALUE!</v>
      </c>
      <c r="F86" s="34" t="e">
        <f t="shared" si="12"/>
        <v>#VALUE!</v>
      </c>
      <c r="H86" s="33">
        <f t="shared" si="15"/>
        <v>68</v>
      </c>
      <c r="I86" s="31" t="e">
        <f t="shared" si="13"/>
        <v>#VALUE!</v>
      </c>
      <c r="J86" s="31" t="e">
        <f t="shared" si="16"/>
        <v>#VALUE!</v>
      </c>
      <c r="K86" s="31" t="e">
        <f t="shared" si="17"/>
        <v>#VALUE!</v>
      </c>
      <c r="L86" s="31" t="e">
        <f t="shared" si="19"/>
        <v>#VALUE!</v>
      </c>
    </row>
    <row r="87" spans="1:12" x14ac:dyDescent="0.3">
      <c r="A87" s="32">
        <v>69</v>
      </c>
      <c r="B87" s="33">
        <f t="shared" si="14"/>
        <v>69</v>
      </c>
      <c r="C87" s="31" t="e">
        <f t="shared" si="18"/>
        <v>#VALUE!</v>
      </c>
      <c r="D87" s="31" t="e">
        <f t="shared" si="10"/>
        <v>#VALUE!</v>
      </c>
      <c r="E87" s="31" t="e">
        <f t="shared" si="11"/>
        <v>#VALUE!</v>
      </c>
      <c r="F87" s="34" t="e">
        <f t="shared" si="12"/>
        <v>#VALUE!</v>
      </c>
      <c r="H87" s="33">
        <f t="shared" si="15"/>
        <v>69</v>
      </c>
      <c r="I87" s="31" t="e">
        <f t="shared" si="13"/>
        <v>#VALUE!</v>
      </c>
      <c r="J87" s="31" t="e">
        <f t="shared" si="16"/>
        <v>#VALUE!</v>
      </c>
      <c r="K87" s="31" t="e">
        <f t="shared" si="17"/>
        <v>#VALUE!</v>
      </c>
      <c r="L87" s="31" t="e">
        <f t="shared" si="19"/>
        <v>#VALUE!</v>
      </c>
    </row>
    <row r="88" spans="1:12" x14ac:dyDescent="0.3">
      <c r="A88" s="32">
        <v>70</v>
      </c>
      <c r="B88" s="33">
        <f t="shared" si="14"/>
        <v>70</v>
      </c>
      <c r="C88" s="31" t="e">
        <f t="shared" si="18"/>
        <v>#VALUE!</v>
      </c>
      <c r="D88" s="31" t="e">
        <f t="shared" si="10"/>
        <v>#VALUE!</v>
      </c>
      <c r="E88" s="31" t="e">
        <f t="shared" si="11"/>
        <v>#VALUE!</v>
      </c>
      <c r="F88" s="34" t="e">
        <f t="shared" si="12"/>
        <v>#VALUE!</v>
      </c>
      <c r="H88" s="33">
        <f t="shared" si="15"/>
        <v>70</v>
      </c>
      <c r="I88" s="31" t="e">
        <f t="shared" si="13"/>
        <v>#VALUE!</v>
      </c>
      <c r="J88" s="31" t="e">
        <f t="shared" si="16"/>
        <v>#VALUE!</v>
      </c>
      <c r="K88" s="31" t="e">
        <f t="shared" si="17"/>
        <v>#VALUE!</v>
      </c>
      <c r="L88" s="31" t="e">
        <f t="shared" si="19"/>
        <v>#VALUE!</v>
      </c>
    </row>
    <row r="89" spans="1:12" x14ac:dyDescent="0.3">
      <c r="A89" s="32">
        <v>71</v>
      </c>
      <c r="B89" s="33">
        <f t="shared" si="14"/>
        <v>71</v>
      </c>
      <c r="C89" s="31" t="e">
        <f t="shared" si="18"/>
        <v>#VALUE!</v>
      </c>
      <c r="D89" s="31" t="e">
        <f t="shared" si="10"/>
        <v>#VALUE!</v>
      </c>
      <c r="E89" s="31" t="e">
        <f t="shared" si="11"/>
        <v>#VALUE!</v>
      </c>
      <c r="F89" s="34" t="e">
        <f t="shared" si="12"/>
        <v>#VALUE!</v>
      </c>
      <c r="H89" s="33">
        <f t="shared" si="15"/>
        <v>71</v>
      </c>
      <c r="I89" s="31" t="e">
        <f t="shared" si="13"/>
        <v>#VALUE!</v>
      </c>
      <c r="J89" s="31" t="e">
        <f t="shared" si="16"/>
        <v>#VALUE!</v>
      </c>
      <c r="K89" s="31" t="e">
        <f t="shared" si="17"/>
        <v>#VALUE!</v>
      </c>
      <c r="L89" s="31" t="e">
        <f t="shared" si="19"/>
        <v>#VALUE!</v>
      </c>
    </row>
    <row r="90" spans="1:12" x14ac:dyDescent="0.3">
      <c r="A90" s="32">
        <v>72</v>
      </c>
      <c r="B90" s="33">
        <f t="shared" si="14"/>
        <v>72</v>
      </c>
      <c r="C90" s="31" t="e">
        <f t="shared" si="18"/>
        <v>#VALUE!</v>
      </c>
      <c r="D90" s="31" t="e">
        <f t="shared" si="10"/>
        <v>#VALUE!</v>
      </c>
      <c r="E90" s="31" t="e">
        <f t="shared" si="11"/>
        <v>#VALUE!</v>
      </c>
      <c r="F90" s="34" t="e">
        <f t="shared" si="12"/>
        <v>#VALUE!</v>
      </c>
      <c r="H90" s="33">
        <f t="shared" si="15"/>
        <v>72</v>
      </c>
      <c r="I90" s="31" t="e">
        <f t="shared" si="13"/>
        <v>#VALUE!</v>
      </c>
      <c r="J90" s="31" t="e">
        <f t="shared" si="16"/>
        <v>#VALUE!</v>
      </c>
      <c r="K90" s="31" t="e">
        <f t="shared" si="17"/>
        <v>#VALUE!</v>
      </c>
      <c r="L90" s="31" t="e">
        <f t="shared" si="19"/>
        <v>#VALUE!</v>
      </c>
    </row>
    <row r="91" spans="1:12" x14ac:dyDescent="0.3">
      <c r="A91" s="32">
        <v>73</v>
      </c>
      <c r="B91" s="33">
        <f t="shared" si="14"/>
        <v>73</v>
      </c>
      <c r="C91" s="31" t="e">
        <f t="shared" si="18"/>
        <v>#VALUE!</v>
      </c>
      <c r="D91" s="31" t="e">
        <f t="shared" si="10"/>
        <v>#VALUE!</v>
      </c>
      <c r="E91" s="31" t="e">
        <f t="shared" si="11"/>
        <v>#VALUE!</v>
      </c>
      <c r="F91" s="34" t="e">
        <f t="shared" si="12"/>
        <v>#VALUE!</v>
      </c>
      <c r="H91" s="33">
        <f t="shared" si="15"/>
        <v>73</v>
      </c>
      <c r="I91" s="31" t="e">
        <f t="shared" si="13"/>
        <v>#VALUE!</v>
      </c>
      <c r="J91" s="31" t="e">
        <f t="shared" si="16"/>
        <v>#VALUE!</v>
      </c>
      <c r="K91" s="31" t="e">
        <f t="shared" si="17"/>
        <v>#VALUE!</v>
      </c>
      <c r="L91" s="31" t="e">
        <f t="shared" si="19"/>
        <v>#VALUE!</v>
      </c>
    </row>
    <row r="92" spans="1:12" x14ac:dyDescent="0.3">
      <c r="A92" s="32">
        <v>74</v>
      </c>
      <c r="B92" s="33">
        <f t="shared" si="14"/>
        <v>74</v>
      </c>
      <c r="C92" s="31" t="e">
        <f t="shared" si="18"/>
        <v>#VALUE!</v>
      </c>
      <c r="D92" s="31" t="e">
        <f t="shared" si="10"/>
        <v>#VALUE!</v>
      </c>
      <c r="E92" s="31" t="e">
        <f t="shared" si="11"/>
        <v>#VALUE!</v>
      </c>
      <c r="F92" s="34" t="e">
        <f t="shared" si="12"/>
        <v>#VALUE!</v>
      </c>
      <c r="H92" s="33">
        <f t="shared" si="15"/>
        <v>74</v>
      </c>
      <c r="I92" s="31" t="e">
        <f t="shared" si="13"/>
        <v>#VALUE!</v>
      </c>
      <c r="J92" s="31" t="e">
        <f t="shared" si="16"/>
        <v>#VALUE!</v>
      </c>
      <c r="K92" s="31" t="e">
        <f t="shared" si="17"/>
        <v>#VALUE!</v>
      </c>
      <c r="L92" s="31" t="e">
        <f t="shared" si="19"/>
        <v>#VALUE!</v>
      </c>
    </row>
    <row r="93" spans="1:12" x14ac:dyDescent="0.3">
      <c r="A93" s="32">
        <v>75</v>
      </c>
      <c r="B93" s="33">
        <f t="shared" si="14"/>
        <v>75</v>
      </c>
      <c r="C93" s="31" t="e">
        <f t="shared" si="18"/>
        <v>#VALUE!</v>
      </c>
      <c r="D93" s="31" t="e">
        <f t="shared" si="10"/>
        <v>#VALUE!</v>
      </c>
      <c r="E93" s="31" t="e">
        <f t="shared" si="11"/>
        <v>#VALUE!</v>
      </c>
      <c r="F93" s="34" t="e">
        <f t="shared" si="12"/>
        <v>#VALUE!</v>
      </c>
      <c r="H93" s="33">
        <f t="shared" si="15"/>
        <v>75</v>
      </c>
      <c r="I93" s="31" t="e">
        <f t="shared" si="13"/>
        <v>#VALUE!</v>
      </c>
      <c r="J93" s="31" t="e">
        <f t="shared" si="16"/>
        <v>#VALUE!</v>
      </c>
      <c r="K93" s="31" t="e">
        <f t="shared" si="17"/>
        <v>#VALUE!</v>
      </c>
      <c r="L93" s="31" t="e">
        <f t="shared" si="19"/>
        <v>#VALUE!</v>
      </c>
    </row>
    <row r="94" spans="1:12" x14ac:dyDescent="0.3">
      <c r="A94" s="32">
        <v>76</v>
      </c>
      <c r="B94" s="33">
        <f t="shared" si="14"/>
        <v>76</v>
      </c>
      <c r="C94" s="31" t="e">
        <f t="shared" si="18"/>
        <v>#VALUE!</v>
      </c>
      <c r="D94" s="31" t="e">
        <f t="shared" si="10"/>
        <v>#VALUE!</v>
      </c>
      <c r="E94" s="31" t="e">
        <f t="shared" si="11"/>
        <v>#VALUE!</v>
      </c>
      <c r="F94" s="34" t="e">
        <f t="shared" si="12"/>
        <v>#VALUE!</v>
      </c>
      <c r="H94" s="33">
        <f t="shared" si="15"/>
        <v>76</v>
      </c>
      <c r="I94" s="31" t="e">
        <f t="shared" si="13"/>
        <v>#VALUE!</v>
      </c>
      <c r="J94" s="31" t="e">
        <f t="shared" si="16"/>
        <v>#VALUE!</v>
      </c>
      <c r="K94" s="31" t="e">
        <f t="shared" si="17"/>
        <v>#VALUE!</v>
      </c>
      <c r="L94" s="31" t="e">
        <f t="shared" si="19"/>
        <v>#VALUE!</v>
      </c>
    </row>
    <row r="95" spans="1:12" x14ac:dyDescent="0.3">
      <c r="A95" s="32">
        <v>77</v>
      </c>
      <c r="B95" s="33">
        <f t="shared" si="14"/>
        <v>77</v>
      </c>
      <c r="C95" s="31" t="e">
        <f t="shared" si="18"/>
        <v>#VALUE!</v>
      </c>
      <c r="D95" s="31" t="e">
        <f t="shared" si="10"/>
        <v>#VALUE!</v>
      </c>
      <c r="E95" s="31" t="e">
        <f t="shared" si="11"/>
        <v>#VALUE!</v>
      </c>
      <c r="F95" s="34" t="e">
        <f t="shared" si="12"/>
        <v>#VALUE!</v>
      </c>
      <c r="H95" s="33">
        <f t="shared" si="15"/>
        <v>77</v>
      </c>
      <c r="I95" s="31" t="e">
        <f t="shared" si="13"/>
        <v>#VALUE!</v>
      </c>
      <c r="J95" s="31" t="e">
        <f t="shared" si="16"/>
        <v>#VALUE!</v>
      </c>
      <c r="K95" s="31" t="e">
        <f t="shared" si="17"/>
        <v>#VALUE!</v>
      </c>
      <c r="L95" s="31" t="e">
        <f t="shared" si="19"/>
        <v>#VALUE!</v>
      </c>
    </row>
    <row r="96" spans="1:12" x14ac:dyDescent="0.3">
      <c r="A96" s="32">
        <v>78</v>
      </c>
      <c r="B96" s="33">
        <f t="shared" si="14"/>
        <v>78</v>
      </c>
      <c r="C96" s="31" t="e">
        <f t="shared" si="18"/>
        <v>#VALUE!</v>
      </c>
      <c r="D96" s="31" t="e">
        <f t="shared" ref="D96:D138" si="20">IF(B96=A96,F96-E96," ")</f>
        <v>#VALUE!</v>
      </c>
      <c r="E96" s="31" t="e">
        <f t="shared" ref="E96:E138" si="21">IF(B96=A96,C95*$C$11/12," ")</f>
        <v>#VALUE!</v>
      </c>
      <c r="F96" s="34" t="e">
        <f t="shared" ref="F96:F138" si="22">IF(B96=A96,-PMT($C$11/12,$C$10,$C$9)," ")</f>
        <v>#VALUE!</v>
      </c>
      <c r="H96" s="33">
        <f t="shared" si="15"/>
        <v>78</v>
      </c>
      <c r="I96" s="31" t="e">
        <f t="shared" si="13"/>
        <v>#VALUE!</v>
      </c>
      <c r="J96" s="31" t="e">
        <f t="shared" si="16"/>
        <v>#VALUE!</v>
      </c>
      <c r="K96" s="31" t="e">
        <f t="shared" si="17"/>
        <v>#VALUE!</v>
      </c>
      <c r="L96" s="31" t="e">
        <f t="shared" si="19"/>
        <v>#VALUE!</v>
      </c>
    </row>
    <row r="97" spans="1:12" x14ac:dyDescent="0.3">
      <c r="A97" s="32">
        <v>79</v>
      </c>
      <c r="B97" s="33">
        <f t="shared" si="14"/>
        <v>79</v>
      </c>
      <c r="C97" s="31" t="e">
        <f t="shared" si="18"/>
        <v>#VALUE!</v>
      </c>
      <c r="D97" s="31" t="e">
        <f t="shared" si="20"/>
        <v>#VALUE!</v>
      </c>
      <c r="E97" s="31" t="e">
        <f t="shared" si="21"/>
        <v>#VALUE!</v>
      </c>
      <c r="F97" s="34" t="e">
        <f t="shared" si="22"/>
        <v>#VALUE!</v>
      </c>
      <c r="H97" s="33">
        <f t="shared" si="15"/>
        <v>79</v>
      </c>
      <c r="I97" s="31" t="e">
        <f t="shared" si="13"/>
        <v>#VALUE!</v>
      </c>
      <c r="J97" s="31" t="e">
        <f t="shared" si="16"/>
        <v>#VALUE!</v>
      </c>
      <c r="K97" s="31" t="e">
        <f t="shared" si="17"/>
        <v>#VALUE!</v>
      </c>
      <c r="L97" s="31" t="e">
        <f t="shared" si="19"/>
        <v>#VALUE!</v>
      </c>
    </row>
    <row r="98" spans="1:12" x14ac:dyDescent="0.3">
      <c r="A98" s="32">
        <v>80</v>
      </c>
      <c r="B98" s="33">
        <f t="shared" si="14"/>
        <v>80</v>
      </c>
      <c r="C98" s="31" t="e">
        <f t="shared" si="18"/>
        <v>#VALUE!</v>
      </c>
      <c r="D98" s="31" t="e">
        <f t="shared" si="20"/>
        <v>#VALUE!</v>
      </c>
      <c r="E98" s="31" t="e">
        <f t="shared" si="21"/>
        <v>#VALUE!</v>
      </c>
      <c r="F98" s="34" t="e">
        <f t="shared" si="22"/>
        <v>#VALUE!</v>
      </c>
      <c r="H98" s="33">
        <f t="shared" si="15"/>
        <v>80</v>
      </c>
      <c r="I98" s="31" t="e">
        <f t="shared" si="13"/>
        <v>#VALUE!</v>
      </c>
      <c r="J98" s="31" t="e">
        <f t="shared" si="16"/>
        <v>#VALUE!</v>
      </c>
      <c r="K98" s="31" t="e">
        <f t="shared" si="17"/>
        <v>#VALUE!</v>
      </c>
      <c r="L98" s="31" t="e">
        <f t="shared" si="19"/>
        <v>#VALUE!</v>
      </c>
    </row>
    <row r="99" spans="1:12" x14ac:dyDescent="0.3">
      <c r="A99" s="32">
        <v>81</v>
      </c>
      <c r="B99" s="33">
        <f t="shared" si="14"/>
        <v>81</v>
      </c>
      <c r="C99" s="31" t="e">
        <f t="shared" si="18"/>
        <v>#VALUE!</v>
      </c>
      <c r="D99" s="31" t="e">
        <f t="shared" si="20"/>
        <v>#VALUE!</v>
      </c>
      <c r="E99" s="31" t="e">
        <f t="shared" si="21"/>
        <v>#VALUE!</v>
      </c>
      <c r="F99" s="34" t="e">
        <f t="shared" si="22"/>
        <v>#VALUE!</v>
      </c>
      <c r="H99" s="33">
        <f t="shared" si="15"/>
        <v>81</v>
      </c>
      <c r="I99" s="31" t="e">
        <f t="shared" si="13"/>
        <v>#VALUE!</v>
      </c>
      <c r="J99" s="31" t="e">
        <f t="shared" si="16"/>
        <v>#VALUE!</v>
      </c>
      <c r="K99" s="31" t="e">
        <f t="shared" si="17"/>
        <v>#VALUE!</v>
      </c>
      <c r="L99" s="31" t="e">
        <f t="shared" si="19"/>
        <v>#VALUE!</v>
      </c>
    </row>
    <row r="100" spans="1:12" x14ac:dyDescent="0.3">
      <c r="A100" s="32">
        <v>82</v>
      </c>
      <c r="B100" s="33">
        <f t="shared" si="14"/>
        <v>82</v>
      </c>
      <c r="C100" s="31" t="e">
        <f t="shared" si="18"/>
        <v>#VALUE!</v>
      </c>
      <c r="D100" s="31" t="e">
        <f t="shared" si="20"/>
        <v>#VALUE!</v>
      </c>
      <c r="E100" s="31" t="e">
        <f t="shared" si="21"/>
        <v>#VALUE!</v>
      </c>
      <c r="F100" s="34" t="e">
        <f t="shared" si="22"/>
        <v>#VALUE!</v>
      </c>
      <c r="H100" s="33">
        <f t="shared" si="15"/>
        <v>82</v>
      </c>
      <c r="I100" s="31" t="e">
        <f t="shared" si="13"/>
        <v>#VALUE!</v>
      </c>
      <c r="J100" s="31" t="e">
        <f t="shared" si="16"/>
        <v>#VALUE!</v>
      </c>
      <c r="K100" s="31" t="e">
        <f t="shared" si="17"/>
        <v>#VALUE!</v>
      </c>
      <c r="L100" s="31" t="e">
        <f t="shared" si="19"/>
        <v>#VALUE!</v>
      </c>
    </row>
    <row r="101" spans="1:12" x14ac:dyDescent="0.3">
      <c r="A101" s="32">
        <v>83</v>
      </c>
      <c r="B101" s="33">
        <f t="shared" si="14"/>
        <v>83</v>
      </c>
      <c r="C101" s="31" t="e">
        <f t="shared" si="18"/>
        <v>#VALUE!</v>
      </c>
      <c r="D101" s="31" t="e">
        <f t="shared" si="20"/>
        <v>#VALUE!</v>
      </c>
      <c r="E101" s="31" t="e">
        <f t="shared" si="21"/>
        <v>#VALUE!</v>
      </c>
      <c r="F101" s="34" t="e">
        <f t="shared" si="22"/>
        <v>#VALUE!</v>
      </c>
      <c r="H101" s="33">
        <f t="shared" si="15"/>
        <v>83</v>
      </c>
      <c r="I101" s="31" t="e">
        <f t="shared" si="13"/>
        <v>#VALUE!</v>
      </c>
      <c r="J101" s="31" t="e">
        <f t="shared" si="16"/>
        <v>#VALUE!</v>
      </c>
      <c r="K101" s="31" t="e">
        <f t="shared" si="17"/>
        <v>#VALUE!</v>
      </c>
      <c r="L101" s="31" t="e">
        <f t="shared" si="19"/>
        <v>#VALUE!</v>
      </c>
    </row>
    <row r="102" spans="1:12" x14ac:dyDescent="0.3">
      <c r="A102" s="32">
        <v>84</v>
      </c>
      <c r="B102" s="33">
        <f t="shared" si="14"/>
        <v>84</v>
      </c>
      <c r="C102" s="31" t="e">
        <f t="shared" si="18"/>
        <v>#VALUE!</v>
      </c>
      <c r="D102" s="31" t="e">
        <f t="shared" si="20"/>
        <v>#VALUE!</v>
      </c>
      <c r="E102" s="31" t="e">
        <f t="shared" si="21"/>
        <v>#VALUE!</v>
      </c>
      <c r="F102" s="34" t="e">
        <f t="shared" si="22"/>
        <v>#VALUE!</v>
      </c>
      <c r="H102" s="33">
        <f t="shared" si="15"/>
        <v>84</v>
      </c>
      <c r="I102" s="31" t="e">
        <f t="shared" si="13"/>
        <v>#VALUE!</v>
      </c>
      <c r="J102" s="31" t="e">
        <f t="shared" si="16"/>
        <v>#VALUE!</v>
      </c>
      <c r="K102" s="31" t="e">
        <f t="shared" si="17"/>
        <v>#VALUE!</v>
      </c>
      <c r="L102" s="31" t="e">
        <f>IF(H102=A102,J102+K102," ")</f>
        <v>#VALUE!</v>
      </c>
    </row>
    <row r="103" spans="1:12" x14ac:dyDescent="0.3">
      <c r="A103" s="32">
        <v>85</v>
      </c>
      <c r="B103" s="33" t="str">
        <f t="shared" si="14"/>
        <v xml:space="preserve"> </v>
      </c>
      <c r="C103" s="31" t="str">
        <f t="shared" si="18"/>
        <v xml:space="preserve"> </v>
      </c>
      <c r="D103" s="31" t="str">
        <f t="shared" si="20"/>
        <v xml:space="preserve"> </v>
      </c>
      <c r="E103" s="31" t="str">
        <f t="shared" si="21"/>
        <v xml:space="preserve"> </v>
      </c>
      <c r="F103" s="34" t="str">
        <f t="shared" si="22"/>
        <v xml:space="preserve"> </v>
      </c>
      <c r="H103" s="33" t="str">
        <f t="shared" si="15"/>
        <v xml:space="preserve"> </v>
      </c>
      <c r="I103" s="31" t="str">
        <f t="shared" si="13"/>
        <v xml:space="preserve"> </v>
      </c>
      <c r="J103" s="31" t="str">
        <f t="shared" si="16"/>
        <v xml:space="preserve"> </v>
      </c>
      <c r="K103" s="31" t="str">
        <f t="shared" si="17"/>
        <v xml:space="preserve"> </v>
      </c>
      <c r="L103" s="31" t="str">
        <f t="shared" ref="L103:L138" si="23">IF(H103=A103,J103+K103," ")</f>
        <v xml:space="preserve"> </v>
      </c>
    </row>
    <row r="104" spans="1:12" x14ac:dyDescent="0.3">
      <c r="A104" s="32">
        <v>86</v>
      </c>
      <c r="B104" s="33" t="str">
        <f t="shared" si="14"/>
        <v xml:space="preserve"> </v>
      </c>
      <c r="C104" s="31" t="str">
        <f t="shared" si="18"/>
        <v xml:space="preserve"> </v>
      </c>
      <c r="D104" s="31" t="str">
        <f t="shared" si="20"/>
        <v xml:space="preserve"> </v>
      </c>
      <c r="E104" s="31" t="str">
        <f t="shared" si="21"/>
        <v xml:space="preserve"> </v>
      </c>
      <c r="F104" s="34" t="str">
        <f t="shared" si="22"/>
        <v xml:space="preserve"> </v>
      </c>
      <c r="H104" s="33" t="str">
        <f t="shared" si="15"/>
        <v xml:space="preserve"> </v>
      </c>
      <c r="I104" s="31" t="str">
        <f t="shared" si="13"/>
        <v xml:space="preserve"> </v>
      </c>
      <c r="J104" s="31" t="str">
        <f t="shared" si="16"/>
        <v xml:space="preserve"> </v>
      </c>
      <c r="K104" s="31" t="str">
        <f t="shared" si="17"/>
        <v xml:space="preserve"> </v>
      </c>
      <c r="L104" s="31" t="str">
        <f t="shared" si="23"/>
        <v xml:space="preserve"> </v>
      </c>
    </row>
    <row r="105" spans="1:12" x14ac:dyDescent="0.3">
      <c r="A105" s="32">
        <v>87</v>
      </c>
      <c r="B105" s="33" t="str">
        <f t="shared" si="14"/>
        <v xml:space="preserve"> </v>
      </c>
      <c r="C105" s="31" t="str">
        <f t="shared" si="18"/>
        <v xml:space="preserve"> </v>
      </c>
      <c r="D105" s="31" t="str">
        <f t="shared" si="20"/>
        <v xml:space="preserve"> </v>
      </c>
      <c r="E105" s="31" t="str">
        <f t="shared" si="21"/>
        <v xml:space="preserve"> </v>
      </c>
      <c r="F105" s="34" t="str">
        <f t="shared" si="22"/>
        <v xml:space="preserve"> </v>
      </c>
      <c r="H105" s="33" t="str">
        <f t="shared" si="15"/>
        <v xml:space="preserve"> </v>
      </c>
      <c r="I105" s="31" t="str">
        <f t="shared" si="13"/>
        <v xml:space="preserve"> </v>
      </c>
      <c r="J105" s="31" t="str">
        <f t="shared" si="16"/>
        <v xml:space="preserve"> </v>
      </c>
      <c r="K105" s="31" t="str">
        <f t="shared" si="17"/>
        <v xml:space="preserve"> </v>
      </c>
      <c r="L105" s="31" t="str">
        <f t="shared" si="23"/>
        <v xml:space="preserve"> </v>
      </c>
    </row>
    <row r="106" spans="1:12" x14ac:dyDescent="0.3">
      <c r="A106" s="32">
        <v>88</v>
      </c>
      <c r="B106" s="33" t="str">
        <f t="shared" si="14"/>
        <v xml:space="preserve"> </v>
      </c>
      <c r="C106" s="31" t="str">
        <f t="shared" si="18"/>
        <v xml:space="preserve"> </v>
      </c>
      <c r="D106" s="31" t="str">
        <f t="shared" si="20"/>
        <v xml:space="preserve"> </v>
      </c>
      <c r="E106" s="31" t="str">
        <f t="shared" si="21"/>
        <v xml:space="preserve"> </v>
      </c>
      <c r="F106" s="34" t="str">
        <f t="shared" si="22"/>
        <v xml:space="preserve"> </v>
      </c>
      <c r="H106" s="33" t="str">
        <f t="shared" si="15"/>
        <v xml:space="preserve"> </v>
      </c>
      <c r="I106" s="31" t="str">
        <f t="shared" si="13"/>
        <v xml:space="preserve"> </v>
      </c>
      <c r="J106" s="31" t="str">
        <f t="shared" si="16"/>
        <v xml:space="preserve"> </v>
      </c>
      <c r="K106" s="31" t="str">
        <f t="shared" si="17"/>
        <v xml:space="preserve"> </v>
      </c>
      <c r="L106" s="31" t="str">
        <f t="shared" si="23"/>
        <v xml:space="preserve"> </v>
      </c>
    </row>
    <row r="107" spans="1:12" x14ac:dyDescent="0.3">
      <c r="A107" s="32">
        <v>89</v>
      </c>
      <c r="B107" s="33" t="str">
        <f t="shared" si="14"/>
        <v xml:space="preserve"> </v>
      </c>
      <c r="C107" s="31" t="str">
        <f t="shared" si="18"/>
        <v xml:space="preserve"> </v>
      </c>
      <c r="D107" s="31" t="str">
        <f t="shared" si="20"/>
        <v xml:space="preserve"> </v>
      </c>
      <c r="E107" s="31" t="str">
        <f t="shared" si="21"/>
        <v xml:space="preserve"> </v>
      </c>
      <c r="F107" s="34" t="str">
        <f t="shared" si="22"/>
        <v xml:space="preserve"> </v>
      </c>
      <c r="H107" s="33" t="str">
        <f t="shared" si="15"/>
        <v xml:space="preserve"> </v>
      </c>
      <c r="I107" s="31" t="str">
        <f t="shared" si="13"/>
        <v xml:space="preserve"> </v>
      </c>
      <c r="J107" s="31" t="str">
        <f t="shared" si="16"/>
        <v xml:space="preserve"> </v>
      </c>
      <c r="K107" s="31" t="str">
        <f t="shared" si="17"/>
        <v xml:space="preserve"> </v>
      </c>
      <c r="L107" s="31" t="str">
        <f t="shared" si="23"/>
        <v xml:space="preserve"> </v>
      </c>
    </row>
    <row r="108" spans="1:12" x14ac:dyDescent="0.3">
      <c r="A108" s="32">
        <v>90</v>
      </c>
      <c r="B108" s="33" t="str">
        <f t="shared" si="14"/>
        <v xml:space="preserve"> </v>
      </c>
      <c r="C108" s="31" t="str">
        <f t="shared" si="18"/>
        <v xml:space="preserve"> </v>
      </c>
      <c r="D108" s="31" t="str">
        <f t="shared" si="20"/>
        <v xml:space="preserve"> </v>
      </c>
      <c r="E108" s="31" t="str">
        <f t="shared" si="21"/>
        <v xml:space="preserve"> </v>
      </c>
      <c r="F108" s="34" t="str">
        <f t="shared" si="22"/>
        <v xml:space="preserve"> </v>
      </c>
      <c r="H108" s="33" t="str">
        <f t="shared" si="15"/>
        <v xml:space="preserve"> </v>
      </c>
      <c r="I108" s="31" t="str">
        <f t="shared" si="13"/>
        <v xml:space="preserve"> </v>
      </c>
      <c r="J108" s="31" t="str">
        <f t="shared" si="16"/>
        <v xml:space="preserve"> </v>
      </c>
      <c r="K108" s="31" t="str">
        <f t="shared" si="17"/>
        <v xml:space="preserve"> </v>
      </c>
      <c r="L108" s="31" t="str">
        <f t="shared" si="23"/>
        <v xml:space="preserve"> </v>
      </c>
    </row>
    <row r="109" spans="1:12" x14ac:dyDescent="0.3">
      <c r="A109" s="32">
        <v>91</v>
      </c>
      <c r="B109" s="33" t="str">
        <f t="shared" si="14"/>
        <v xml:space="preserve"> </v>
      </c>
      <c r="C109" s="31" t="str">
        <f t="shared" si="18"/>
        <v xml:space="preserve"> </v>
      </c>
      <c r="D109" s="31" t="str">
        <f t="shared" si="20"/>
        <v xml:space="preserve"> </v>
      </c>
      <c r="E109" s="31" t="str">
        <f t="shared" si="21"/>
        <v xml:space="preserve"> </v>
      </c>
      <c r="F109" s="34" t="str">
        <f t="shared" si="22"/>
        <v xml:space="preserve"> </v>
      </c>
      <c r="H109" s="33" t="str">
        <f t="shared" si="15"/>
        <v xml:space="preserve"> </v>
      </c>
      <c r="I109" s="31" t="str">
        <f t="shared" si="13"/>
        <v xml:space="preserve"> </v>
      </c>
      <c r="J109" s="31" t="str">
        <f t="shared" si="16"/>
        <v xml:space="preserve"> </v>
      </c>
      <c r="K109" s="31" t="str">
        <f t="shared" si="17"/>
        <v xml:space="preserve"> </v>
      </c>
      <c r="L109" s="31" t="str">
        <f t="shared" si="23"/>
        <v xml:space="preserve"> </v>
      </c>
    </row>
    <row r="110" spans="1:12" x14ac:dyDescent="0.3">
      <c r="A110" s="32">
        <v>92</v>
      </c>
      <c r="B110" s="33" t="str">
        <f t="shared" si="14"/>
        <v xml:space="preserve"> </v>
      </c>
      <c r="C110" s="31" t="str">
        <f t="shared" si="18"/>
        <v xml:space="preserve"> </v>
      </c>
      <c r="D110" s="31" t="str">
        <f t="shared" si="20"/>
        <v xml:space="preserve"> </v>
      </c>
      <c r="E110" s="31" t="str">
        <f t="shared" si="21"/>
        <v xml:space="preserve"> </v>
      </c>
      <c r="F110" s="34" t="str">
        <f t="shared" si="22"/>
        <v xml:space="preserve"> </v>
      </c>
      <c r="H110" s="33" t="str">
        <f t="shared" si="15"/>
        <v xml:space="preserve"> </v>
      </c>
      <c r="I110" s="31" t="str">
        <f t="shared" si="13"/>
        <v xml:space="preserve"> </v>
      </c>
      <c r="J110" s="31" t="str">
        <f t="shared" si="16"/>
        <v xml:space="preserve"> </v>
      </c>
      <c r="K110" s="31" t="str">
        <f t="shared" si="17"/>
        <v xml:space="preserve"> </v>
      </c>
      <c r="L110" s="31" t="str">
        <f t="shared" si="23"/>
        <v xml:space="preserve"> </v>
      </c>
    </row>
    <row r="111" spans="1:12" x14ac:dyDescent="0.3">
      <c r="A111" s="32">
        <v>93</v>
      </c>
      <c r="B111" s="33" t="str">
        <f t="shared" si="14"/>
        <v xml:space="preserve"> </v>
      </c>
      <c r="C111" s="31" t="str">
        <f t="shared" si="18"/>
        <v xml:space="preserve"> </v>
      </c>
      <c r="D111" s="31" t="str">
        <f t="shared" si="20"/>
        <v xml:space="preserve"> </v>
      </c>
      <c r="E111" s="31" t="str">
        <f t="shared" si="21"/>
        <v xml:space="preserve"> </v>
      </c>
      <c r="F111" s="34" t="str">
        <f t="shared" si="22"/>
        <v xml:space="preserve"> </v>
      </c>
      <c r="H111" s="33" t="str">
        <f t="shared" si="15"/>
        <v xml:space="preserve"> </v>
      </c>
      <c r="I111" s="31" t="str">
        <f t="shared" si="13"/>
        <v xml:space="preserve"> </v>
      </c>
      <c r="J111" s="31" t="str">
        <f t="shared" si="16"/>
        <v xml:space="preserve"> </v>
      </c>
      <c r="K111" s="31" t="str">
        <f t="shared" si="17"/>
        <v xml:space="preserve"> </v>
      </c>
      <c r="L111" s="31" t="str">
        <f t="shared" si="23"/>
        <v xml:space="preserve"> </v>
      </c>
    </row>
    <row r="112" spans="1:12" x14ac:dyDescent="0.3">
      <c r="A112" s="32">
        <v>94</v>
      </c>
      <c r="B112" s="33" t="str">
        <f t="shared" si="14"/>
        <v xml:space="preserve"> </v>
      </c>
      <c r="C112" s="31" t="str">
        <f t="shared" si="18"/>
        <v xml:space="preserve"> </v>
      </c>
      <c r="D112" s="31" t="str">
        <f t="shared" si="20"/>
        <v xml:space="preserve"> </v>
      </c>
      <c r="E112" s="31" t="str">
        <f t="shared" si="21"/>
        <v xml:space="preserve"> </v>
      </c>
      <c r="F112" s="34" t="str">
        <f t="shared" si="22"/>
        <v xml:space="preserve"> </v>
      </c>
      <c r="H112" s="33" t="str">
        <f t="shared" si="15"/>
        <v xml:space="preserve"> </v>
      </c>
      <c r="I112" s="31" t="str">
        <f t="shared" si="13"/>
        <v xml:space="preserve"> </v>
      </c>
      <c r="J112" s="31" t="str">
        <f t="shared" si="16"/>
        <v xml:space="preserve"> </v>
      </c>
      <c r="K112" s="31" t="str">
        <f t="shared" si="17"/>
        <v xml:space="preserve"> </v>
      </c>
      <c r="L112" s="31" t="str">
        <f t="shared" si="23"/>
        <v xml:space="preserve"> </v>
      </c>
    </row>
    <row r="113" spans="1:12" x14ac:dyDescent="0.3">
      <c r="A113" s="32">
        <v>95</v>
      </c>
      <c r="B113" s="33" t="str">
        <f t="shared" si="14"/>
        <v xml:space="preserve"> </v>
      </c>
      <c r="C113" s="31" t="str">
        <f t="shared" si="18"/>
        <v xml:space="preserve"> </v>
      </c>
      <c r="D113" s="31" t="str">
        <f t="shared" si="20"/>
        <v xml:space="preserve"> </v>
      </c>
      <c r="E113" s="31" t="str">
        <f t="shared" si="21"/>
        <v xml:space="preserve"> </v>
      </c>
      <c r="F113" s="34" t="str">
        <f t="shared" si="22"/>
        <v xml:space="preserve"> </v>
      </c>
      <c r="H113" s="33" t="str">
        <f t="shared" si="15"/>
        <v xml:space="preserve"> </v>
      </c>
      <c r="I113" s="31" t="str">
        <f t="shared" si="13"/>
        <v xml:space="preserve"> </v>
      </c>
      <c r="J113" s="31" t="str">
        <f t="shared" si="16"/>
        <v xml:space="preserve"> </v>
      </c>
      <c r="K113" s="31" t="str">
        <f t="shared" si="17"/>
        <v xml:space="preserve"> </v>
      </c>
      <c r="L113" s="31" t="str">
        <f t="shared" si="23"/>
        <v xml:space="preserve"> </v>
      </c>
    </row>
    <row r="114" spans="1:12" x14ac:dyDescent="0.3">
      <c r="A114" s="32">
        <v>96</v>
      </c>
      <c r="B114" s="33" t="str">
        <f t="shared" si="14"/>
        <v xml:space="preserve"> </v>
      </c>
      <c r="C114" s="31" t="str">
        <f t="shared" si="18"/>
        <v xml:space="preserve"> </v>
      </c>
      <c r="D114" s="31" t="str">
        <f t="shared" si="20"/>
        <v xml:space="preserve"> </v>
      </c>
      <c r="E114" s="31" t="str">
        <f t="shared" si="21"/>
        <v xml:space="preserve"> </v>
      </c>
      <c r="F114" s="34" t="str">
        <f t="shared" si="22"/>
        <v xml:space="preserve"> </v>
      </c>
      <c r="H114" s="33" t="str">
        <f t="shared" si="15"/>
        <v xml:space="preserve"> </v>
      </c>
      <c r="I114" s="31" t="str">
        <f t="shared" si="13"/>
        <v xml:space="preserve"> </v>
      </c>
      <c r="J114" s="31" t="str">
        <f t="shared" si="16"/>
        <v xml:space="preserve"> </v>
      </c>
      <c r="K114" s="31" t="str">
        <f t="shared" si="17"/>
        <v xml:space="preserve"> </v>
      </c>
      <c r="L114" s="31" t="str">
        <f t="shared" si="23"/>
        <v xml:space="preserve"> </v>
      </c>
    </row>
    <row r="115" spans="1:12" x14ac:dyDescent="0.3">
      <c r="A115" s="32">
        <v>97</v>
      </c>
      <c r="B115" s="33" t="str">
        <f t="shared" si="14"/>
        <v xml:space="preserve"> </v>
      </c>
      <c r="C115" s="31" t="str">
        <f t="shared" si="18"/>
        <v xml:space="preserve"> </v>
      </c>
      <c r="D115" s="31" t="str">
        <f t="shared" si="20"/>
        <v xml:space="preserve"> </v>
      </c>
      <c r="E115" s="31" t="str">
        <f t="shared" si="21"/>
        <v xml:space="preserve"> </v>
      </c>
      <c r="F115" s="34" t="str">
        <f t="shared" si="22"/>
        <v xml:space="preserve"> </v>
      </c>
      <c r="H115" s="33" t="str">
        <f t="shared" si="15"/>
        <v xml:space="preserve"> </v>
      </c>
      <c r="I115" s="31" t="str">
        <f t="shared" si="13"/>
        <v xml:space="preserve"> </v>
      </c>
      <c r="J115" s="31" t="str">
        <f t="shared" si="16"/>
        <v xml:space="preserve"> </v>
      </c>
      <c r="K115" s="31" t="str">
        <f t="shared" si="17"/>
        <v xml:space="preserve"> </v>
      </c>
      <c r="L115" s="31" t="str">
        <f t="shared" si="23"/>
        <v xml:space="preserve"> </v>
      </c>
    </row>
    <row r="116" spans="1:12" x14ac:dyDescent="0.3">
      <c r="A116" s="32">
        <v>98</v>
      </c>
      <c r="B116" s="33" t="str">
        <f t="shared" si="14"/>
        <v xml:space="preserve"> </v>
      </c>
      <c r="C116" s="31" t="str">
        <f t="shared" si="18"/>
        <v xml:space="preserve"> </v>
      </c>
      <c r="D116" s="31" t="str">
        <f t="shared" si="20"/>
        <v xml:space="preserve"> </v>
      </c>
      <c r="E116" s="31" t="str">
        <f t="shared" si="21"/>
        <v xml:space="preserve"> </v>
      </c>
      <c r="F116" s="34" t="str">
        <f t="shared" si="22"/>
        <v xml:space="preserve"> </v>
      </c>
      <c r="H116" s="33" t="str">
        <f t="shared" si="15"/>
        <v xml:space="preserve"> </v>
      </c>
      <c r="I116" s="31" t="str">
        <f t="shared" si="13"/>
        <v xml:space="preserve"> </v>
      </c>
      <c r="J116" s="31" t="str">
        <f t="shared" si="16"/>
        <v xml:space="preserve"> </v>
      </c>
      <c r="K116" s="31" t="str">
        <f t="shared" si="17"/>
        <v xml:space="preserve"> </v>
      </c>
      <c r="L116" s="31" t="str">
        <f t="shared" si="23"/>
        <v xml:space="preserve"> </v>
      </c>
    </row>
    <row r="117" spans="1:12" x14ac:dyDescent="0.3">
      <c r="A117" s="32">
        <v>99</v>
      </c>
      <c r="B117" s="33" t="str">
        <f t="shared" si="14"/>
        <v xml:space="preserve"> </v>
      </c>
      <c r="C117" s="31" t="str">
        <f t="shared" si="18"/>
        <v xml:space="preserve"> </v>
      </c>
      <c r="D117" s="31" t="str">
        <f t="shared" si="20"/>
        <v xml:space="preserve"> </v>
      </c>
      <c r="E117" s="31" t="str">
        <f t="shared" si="21"/>
        <v xml:space="preserve"> </v>
      </c>
      <c r="F117" s="34" t="str">
        <f t="shared" si="22"/>
        <v xml:space="preserve"> </v>
      </c>
      <c r="H117" s="33" t="str">
        <f t="shared" si="15"/>
        <v xml:space="preserve"> </v>
      </c>
      <c r="I117" s="31" t="str">
        <f t="shared" si="13"/>
        <v xml:space="preserve"> </v>
      </c>
      <c r="J117" s="31" t="str">
        <f t="shared" si="16"/>
        <v xml:space="preserve"> </v>
      </c>
      <c r="K117" s="31" t="str">
        <f t="shared" si="17"/>
        <v xml:space="preserve"> </v>
      </c>
      <c r="L117" s="31" t="str">
        <f t="shared" si="23"/>
        <v xml:space="preserve"> </v>
      </c>
    </row>
    <row r="118" spans="1:12" x14ac:dyDescent="0.3">
      <c r="A118" s="32">
        <v>100</v>
      </c>
      <c r="B118" s="33" t="str">
        <f t="shared" si="14"/>
        <v xml:space="preserve"> </v>
      </c>
      <c r="C118" s="31" t="str">
        <f t="shared" si="18"/>
        <v xml:space="preserve"> </v>
      </c>
      <c r="D118" s="31" t="str">
        <f t="shared" si="20"/>
        <v xml:space="preserve"> </v>
      </c>
      <c r="E118" s="31" t="str">
        <f t="shared" si="21"/>
        <v xml:space="preserve"> </v>
      </c>
      <c r="F118" s="34" t="str">
        <f t="shared" si="22"/>
        <v xml:space="preserve"> </v>
      </c>
      <c r="H118" s="33" t="str">
        <f t="shared" si="15"/>
        <v xml:space="preserve"> </v>
      </c>
      <c r="I118" s="31" t="str">
        <f t="shared" si="13"/>
        <v xml:space="preserve"> </v>
      </c>
      <c r="J118" s="31" t="str">
        <f t="shared" si="16"/>
        <v xml:space="preserve"> </v>
      </c>
      <c r="K118" s="31" t="str">
        <f t="shared" si="17"/>
        <v xml:space="preserve"> </v>
      </c>
      <c r="L118" s="31" t="str">
        <f t="shared" si="23"/>
        <v xml:space="preserve"> </v>
      </c>
    </row>
    <row r="119" spans="1:12" x14ac:dyDescent="0.3">
      <c r="A119" s="32">
        <v>101</v>
      </c>
      <c r="B119" s="33" t="str">
        <f t="shared" si="14"/>
        <v xml:space="preserve"> </v>
      </c>
      <c r="C119" s="31" t="str">
        <f t="shared" si="18"/>
        <v xml:space="preserve"> </v>
      </c>
      <c r="D119" s="31" t="str">
        <f t="shared" si="20"/>
        <v xml:space="preserve"> </v>
      </c>
      <c r="E119" s="31" t="str">
        <f t="shared" si="21"/>
        <v xml:space="preserve"> </v>
      </c>
      <c r="F119" s="34" t="str">
        <f t="shared" si="22"/>
        <v xml:space="preserve"> </v>
      </c>
      <c r="H119" s="33" t="str">
        <f t="shared" si="15"/>
        <v xml:space="preserve"> </v>
      </c>
      <c r="I119" s="31" t="str">
        <f t="shared" si="13"/>
        <v xml:space="preserve"> </v>
      </c>
      <c r="J119" s="31" t="str">
        <f t="shared" si="16"/>
        <v xml:space="preserve"> </v>
      </c>
      <c r="K119" s="31" t="str">
        <f t="shared" si="17"/>
        <v xml:space="preserve"> </v>
      </c>
      <c r="L119" s="31" t="str">
        <f t="shared" si="23"/>
        <v xml:space="preserve"> </v>
      </c>
    </row>
    <row r="120" spans="1:12" x14ac:dyDescent="0.3">
      <c r="A120" s="32">
        <v>102</v>
      </c>
      <c r="B120" s="33" t="str">
        <f t="shared" si="14"/>
        <v xml:space="preserve"> </v>
      </c>
      <c r="C120" s="31" t="str">
        <f t="shared" si="18"/>
        <v xml:space="preserve"> </v>
      </c>
      <c r="D120" s="31" t="str">
        <f t="shared" si="20"/>
        <v xml:space="preserve"> </v>
      </c>
      <c r="E120" s="31" t="str">
        <f t="shared" si="21"/>
        <v xml:space="preserve"> </v>
      </c>
      <c r="F120" s="34" t="str">
        <f t="shared" si="22"/>
        <v xml:space="preserve"> </v>
      </c>
      <c r="H120" s="33" t="str">
        <f t="shared" si="15"/>
        <v xml:space="preserve"> </v>
      </c>
      <c r="I120" s="31" t="str">
        <f t="shared" si="13"/>
        <v xml:space="preserve"> </v>
      </c>
      <c r="J120" s="31" t="str">
        <f t="shared" si="16"/>
        <v xml:space="preserve"> </v>
      </c>
      <c r="K120" s="31" t="str">
        <f t="shared" si="17"/>
        <v xml:space="preserve"> </v>
      </c>
      <c r="L120" s="31" t="str">
        <f t="shared" si="23"/>
        <v xml:space="preserve"> </v>
      </c>
    </row>
    <row r="121" spans="1:12" x14ac:dyDescent="0.3">
      <c r="A121" s="32">
        <v>103</v>
      </c>
      <c r="B121" s="33" t="str">
        <f t="shared" si="14"/>
        <v xml:space="preserve"> </v>
      </c>
      <c r="C121" s="31" t="str">
        <f t="shared" si="18"/>
        <v xml:space="preserve"> </v>
      </c>
      <c r="D121" s="31" t="str">
        <f t="shared" si="20"/>
        <v xml:space="preserve"> </v>
      </c>
      <c r="E121" s="31" t="str">
        <f t="shared" si="21"/>
        <v xml:space="preserve"> </v>
      </c>
      <c r="F121" s="34" t="str">
        <f t="shared" si="22"/>
        <v xml:space="preserve"> </v>
      </c>
      <c r="H121" s="33" t="str">
        <f t="shared" si="15"/>
        <v xml:space="preserve"> </v>
      </c>
      <c r="I121" s="31" t="str">
        <f t="shared" si="13"/>
        <v xml:space="preserve"> </v>
      </c>
      <c r="J121" s="31" t="str">
        <f t="shared" si="16"/>
        <v xml:space="preserve"> </v>
      </c>
      <c r="K121" s="31" t="str">
        <f t="shared" si="17"/>
        <v xml:space="preserve"> </v>
      </c>
      <c r="L121" s="31" t="str">
        <f t="shared" si="23"/>
        <v xml:space="preserve"> </v>
      </c>
    </row>
    <row r="122" spans="1:12" x14ac:dyDescent="0.3">
      <c r="A122" s="32">
        <v>104</v>
      </c>
      <c r="B122" s="33" t="str">
        <f t="shared" si="14"/>
        <v xml:space="preserve"> </v>
      </c>
      <c r="C122" s="31" t="str">
        <f t="shared" si="18"/>
        <v xml:space="preserve"> </v>
      </c>
      <c r="D122" s="31" t="str">
        <f t="shared" si="20"/>
        <v xml:space="preserve"> </v>
      </c>
      <c r="E122" s="31" t="str">
        <f t="shared" si="21"/>
        <v xml:space="preserve"> </v>
      </c>
      <c r="F122" s="34" t="str">
        <f t="shared" si="22"/>
        <v xml:space="preserve"> </v>
      </c>
      <c r="H122" s="33" t="str">
        <f t="shared" si="15"/>
        <v xml:space="preserve"> </v>
      </c>
      <c r="I122" s="31" t="str">
        <f t="shared" si="13"/>
        <v xml:space="preserve"> </v>
      </c>
      <c r="J122" s="31" t="str">
        <f t="shared" si="16"/>
        <v xml:space="preserve"> </v>
      </c>
      <c r="K122" s="31" t="str">
        <f t="shared" si="17"/>
        <v xml:space="preserve"> </v>
      </c>
      <c r="L122" s="31" t="str">
        <f t="shared" si="23"/>
        <v xml:space="preserve"> </v>
      </c>
    </row>
    <row r="123" spans="1:12" x14ac:dyDescent="0.3">
      <c r="A123" s="32">
        <v>105</v>
      </c>
      <c r="B123" s="33" t="str">
        <f t="shared" si="14"/>
        <v xml:space="preserve"> </v>
      </c>
      <c r="C123" s="31" t="str">
        <f t="shared" si="18"/>
        <v xml:space="preserve"> </v>
      </c>
      <c r="D123" s="31" t="str">
        <f t="shared" si="20"/>
        <v xml:space="preserve"> </v>
      </c>
      <c r="E123" s="31" t="str">
        <f t="shared" si="21"/>
        <v xml:space="preserve"> </v>
      </c>
      <c r="F123" s="34" t="str">
        <f t="shared" si="22"/>
        <v xml:space="preserve"> </v>
      </c>
      <c r="H123" s="33" t="str">
        <f t="shared" si="15"/>
        <v xml:space="preserve"> </v>
      </c>
      <c r="I123" s="31" t="str">
        <f t="shared" si="13"/>
        <v xml:space="preserve"> </v>
      </c>
      <c r="J123" s="31" t="str">
        <f t="shared" si="16"/>
        <v xml:space="preserve"> </v>
      </c>
      <c r="K123" s="31" t="str">
        <f t="shared" si="17"/>
        <v xml:space="preserve"> </v>
      </c>
      <c r="L123" s="31" t="str">
        <f t="shared" si="23"/>
        <v xml:space="preserve"> </v>
      </c>
    </row>
    <row r="124" spans="1:12" x14ac:dyDescent="0.3">
      <c r="A124" s="32">
        <v>106</v>
      </c>
      <c r="B124" s="33" t="str">
        <f t="shared" si="14"/>
        <v xml:space="preserve"> </v>
      </c>
      <c r="C124" s="31" t="str">
        <f t="shared" si="18"/>
        <v xml:space="preserve"> </v>
      </c>
      <c r="D124" s="31" t="str">
        <f t="shared" si="20"/>
        <v xml:space="preserve"> </v>
      </c>
      <c r="E124" s="31" t="str">
        <f t="shared" si="21"/>
        <v xml:space="preserve"> </v>
      </c>
      <c r="F124" s="34" t="str">
        <f t="shared" si="22"/>
        <v xml:space="preserve"> </v>
      </c>
      <c r="H124" s="33" t="str">
        <f t="shared" si="15"/>
        <v xml:space="preserve"> </v>
      </c>
      <c r="I124" s="31" t="str">
        <f t="shared" si="13"/>
        <v xml:space="preserve"> </v>
      </c>
      <c r="J124" s="31" t="str">
        <f t="shared" si="16"/>
        <v xml:space="preserve"> </v>
      </c>
      <c r="K124" s="31" t="str">
        <f t="shared" si="17"/>
        <v xml:space="preserve"> </v>
      </c>
      <c r="L124" s="31" t="str">
        <f t="shared" si="23"/>
        <v xml:space="preserve"> </v>
      </c>
    </row>
    <row r="125" spans="1:12" x14ac:dyDescent="0.3">
      <c r="A125" s="32">
        <v>107</v>
      </c>
      <c r="B125" s="33" t="str">
        <f t="shared" si="14"/>
        <v xml:space="preserve"> </v>
      </c>
      <c r="C125" s="31" t="str">
        <f t="shared" si="18"/>
        <v xml:space="preserve"> </v>
      </c>
      <c r="D125" s="31" t="str">
        <f t="shared" si="20"/>
        <v xml:space="preserve"> </v>
      </c>
      <c r="E125" s="31" t="str">
        <f t="shared" si="21"/>
        <v xml:space="preserve"> </v>
      </c>
      <c r="F125" s="34" t="str">
        <f t="shared" si="22"/>
        <v xml:space="preserve"> </v>
      </c>
      <c r="H125" s="33" t="str">
        <f t="shared" si="15"/>
        <v xml:space="preserve"> </v>
      </c>
      <c r="I125" s="31" t="str">
        <f t="shared" si="13"/>
        <v xml:space="preserve"> </v>
      </c>
      <c r="J125" s="31" t="str">
        <f t="shared" si="16"/>
        <v xml:space="preserve"> </v>
      </c>
      <c r="K125" s="31" t="str">
        <f t="shared" si="17"/>
        <v xml:space="preserve"> </v>
      </c>
      <c r="L125" s="31" t="str">
        <f t="shared" si="23"/>
        <v xml:space="preserve"> </v>
      </c>
    </row>
    <row r="126" spans="1:12" x14ac:dyDescent="0.3">
      <c r="A126" s="32">
        <v>108</v>
      </c>
      <c r="B126" s="33" t="str">
        <f t="shared" si="14"/>
        <v xml:space="preserve"> </v>
      </c>
      <c r="C126" s="31" t="str">
        <f t="shared" si="18"/>
        <v xml:space="preserve"> </v>
      </c>
      <c r="D126" s="31" t="str">
        <f t="shared" si="20"/>
        <v xml:space="preserve"> </v>
      </c>
      <c r="E126" s="31" t="str">
        <f t="shared" si="21"/>
        <v xml:space="preserve"> </v>
      </c>
      <c r="F126" s="34" t="str">
        <f t="shared" si="22"/>
        <v xml:space="preserve"> </v>
      </c>
      <c r="H126" s="33" t="str">
        <f t="shared" si="15"/>
        <v xml:space="preserve"> </v>
      </c>
      <c r="I126" s="31" t="str">
        <f t="shared" si="13"/>
        <v xml:space="preserve"> </v>
      </c>
      <c r="J126" s="31" t="str">
        <f t="shared" si="16"/>
        <v xml:space="preserve"> </v>
      </c>
      <c r="K126" s="31" t="str">
        <f t="shared" si="17"/>
        <v xml:space="preserve"> </v>
      </c>
      <c r="L126" s="31" t="str">
        <f t="shared" si="23"/>
        <v xml:space="preserve"> </v>
      </c>
    </row>
    <row r="127" spans="1:12" x14ac:dyDescent="0.3">
      <c r="A127" s="32">
        <v>109</v>
      </c>
      <c r="B127" s="33" t="str">
        <f t="shared" si="14"/>
        <v xml:space="preserve"> </v>
      </c>
      <c r="C127" s="31" t="str">
        <f t="shared" si="18"/>
        <v xml:space="preserve"> </v>
      </c>
      <c r="D127" s="31" t="str">
        <f t="shared" si="20"/>
        <v xml:space="preserve"> </v>
      </c>
      <c r="E127" s="31" t="str">
        <f t="shared" si="21"/>
        <v xml:space="preserve"> </v>
      </c>
      <c r="F127" s="34" t="str">
        <f t="shared" si="22"/>
        <v xml:space="preserve"> </v>
      </c>
      <c r="H127" s="33" t="str">
        <f t="shared" si="15"/>
        <v xml:space="preserve"> </v>
      </c>
      <c r="I127" s="31" t="str">
        <f t="shared" si="13"/>
        <v xml:space="preserve"> </v>
      </c>
      <c r="J127" s="31" t="str">
        <f t="shared" si="16"/>
        <v xml:space="preserve"> </v>
      </c>
      <c r="K127" s="31" t="str">
        <f t="shared" si="17"/>
        <v xml:space="preserve"> </v>
      </c>
      <c r="L127" s="31" t="str">
        <f t="shared" si="23"/>
        <v xml:space="preserve"> </v>
      </c>
    </row>
    <row r="128" spans="1:12" x14ac:dyDescent="0.3">
      <c r="A128" s="32">
        <v>110</v>
      </c>
      <c r="B128" s="33" t="str">
        <f t="shared" si="14"/>
        <v xml:space="preserve"> </v>
      </c>
      <c r="C128" s="31" t="str">
        <f t="shared" si="18"/>
        <v xml:space="preserve"> </v>
      </c>
      <c r="D128" s="31" t="str">
        <f t="shared" si="20"/>
        <v xml:space="preserve"> </v>
      </c>
      <c r="E128" s="31" t="str">
        <f t="shared" si="21"/>
        <v xml:space="preserve"> </v>
      </c>
      <c r="F128" s="34" t="str">
        <f t="shared" si="22"/>
        <v xml:space="preserve"> </v>
      </c>
      <c r="H128" s="33" t="str">
        <f t="shared" si="15"/>
        <v xml:space="preserve"> </v>
      </c>
      <c r="I128" s="31" t="str">
        <f t="shared" si="13"/>
        <v xml:space="preserve"> </v>
      </c>
      <c r="J128" s="31" t="str">
        <f t="shared" si="16"/>
        <v xml:space="preserve"> </v>
      </c>
      <c r="K128" s="31" t="str">
        <f t="shared" si="17"/>
        <v xml:space="preserve"> </v>
      </c>
      <c r="L128" s="31" t="str">
        <f t="shared" si="23"/>
        <v xml:space="preserve"> </v>
      </c>
    </row>
    <row r="129" spans="1:12" x14ac:dyDescent="0.3">
      <c r="A129" s="32">
        <v>111</v>
      </c>
      <c r="B129" s="33" t="str">
        <f t="shared" si="14"/>
        <v xml:space="preserve"> </v>
      </c>
      <c r="C129" s="31" t="str">
        <f t="shared" si="18"/>
        <v xml:space="preserve"> </v>
      </c>
      <c r="D129" s="31" t="str">
        <f t="shared" si="20"/>
        <v xml:space="preserve"> </v>
      </c>
      <c r="E129" s="31" t="str">
        <f t="shared" si="21"/>
        <v xml:space="preserve"> </v>
      </c>
      <c r="F129" s="34" t="str">
        <f t="shared" si="22"/>
        <v xml:space="preserve"> </v>
      </c>
      <c r="H129" s="33" t="str">
        <f t="shared" si="15"/>
        <v xml:space="preserve"> </v>
      </c>
      <c r="I129" s="31" t="str">
        <f t="shared" si="13"/>
        <v xml:space="preserve"> </v>
      </c>
      <c r="J129" s="31" t="str">
        <f t="shared" si="16"/>
        <v xml:space="preserve"> </v>
      </c>
      <c r="K129" s="31" t="str">
        <f t="shared" si="17"/>
        <v xml:space="preserve"> </v>
      </c>
      <c r="L129" s="31" t="str">
        <f t="shared" si="23"/>
        <v xml:space="preserve"> </v>
      </c>
    </row>
    <row r="130" spans="1:12" x14ac:dyDescent="0.3">
      <c r="A130" s="32">
        <v>112</v>
      </c>
      <c r="B130" s="33" t="str">
        <f t="shared" si="14"/>
        <v xml:space="preserve"> </v>
      </c>
      <c r="C130" s="31" t="str">
        <f t="shared" si="18"/>
        <v xml:space="preserve"> </v>
      </c>
      <c r="D130" s="31" t="str">
        <f t="shared" si="20"/>
        <v xml:space="preserve"> </v>
      </c>
      <c r="E130" s="31" t="str">
        <f t="shared" si="21"/>
        <v xml:space="preserve"> </v>
      </c>
      <c r="F130" s="34" t="str">
        <f t="shared" si="22"/>
        <v xml:space="preserve"> </v>
      </c>
      <c r="H130" s="33" t="str">
        <f t="shared" si="15"/>
        <v xml:space="preserve"> </v>
      </c>
      <c r="I130" s="31" t="str">
        <f t="shared" si="13"/>
        <v xml:space="preserve"> </v>
      </c>
      <c r="J130" s="31" t="str">
        <f t="shared" si="16"/>
        <v xml:space="preserve"> </v>
      </c>
      <c r="K130" s="31" t="str">
        <f t="shared" si="17"/>
        <v xml:space="preserve"> </v>
      </c>
      <c r="L130" s="31" t="str">
        <f t="shared" si="23"/>
        <v xml:space="preserve"> </v>
      </c>
    </row>
    <row r="131" spans="1:12" x14ac:dyDescent="0.3">
      <c r="A131" s="32">
        <v>113</v>
      </c>
      <c r="B131" s="33" t="str">
        <f t="shared" si="14"/>
        <v xml:space="preserve"> </v>
      </c>
      <c r="C131" s="31" t="str">
        <f t="shared" si="18"/>
        <v xml:space="preserve"> </v>
      </c>
      <c r="D131" s="31" t="str">
        <f t="shared" si="20"/>
        <v xml:space="preserve"> </v>
      </c>
      <c r="E131" s="31" t="str">
        <f t="shared" si="21"/>
        <v xml:space="preserve"> </v>
      </c>
      <c r="F131" s="34" t="str">
        <f t="shared" si="22"/>
        <v xml:space="preserve"> </v>
      </c>
      <c r="H131" s="33" t="str">
        <f t="shared" si="15"/>
        <v xml:space="preserve"> </v>
      </c>
      <c r="I131" s="31" t="str">
        <f t="shared" si="13"/>
        <v xml:space="preserve"> </v>
      </c>
      <c r="J131" s="31" t="str">
        <f t="shared" si="16"/>
        <v xml:space="preserve"> </v>
      </c>
      <c r="K131" s="31" t="str">
        <f t="shared" si="17"/>
        <v xml:space="preserve"> </v>
      </c>
      <c r="L131" s="31" t="str">
        <f t="shared" si="23"/>
        <v xml:space="preserve"> </v>
      </c>
    </row>
    <row r="132" spans="1:12" x14ac:dyDescent="0.3">
      <c r="A132" s="32">
        <v>114</v>
      </c>
      <c r="B132" s="33" t="str">
        <f t="shared" si="14"/>
        <v xml:space="preserve"> </v>
      </c>
      <c r="C132" s="31" t="str">
        <f t="shared" si="18"/>
        <v xml:space="preserve"> </v>
      </c>
      <c r="D132" s="31" t="str">
        <f t="shared" si="20"/>
        <v xml:space="preserve"> </v>
      </c>
      <c r="E132" s="31" t="str">
        <f t="shared" si="21"/>
        <v xml:space="preserve"> </v>
      </c>
      <c r="F132" s="34" t="str">
        <f t="shared" si="22"/>
        <v xml:space="preserve"> </v>
      </c>
      <c r="H132" s="33" t="str">
        <f t="shared" si="15"/>
        <v xml:space="preserve"> </v>
      </c>
      <c r="I132" s="31" t="str">
        <f t="shared" si="13"/>
        <v xml:space="preserve"> </v>
      </c>
      <c r="J132" s="31" t="str">
        <f t="shared" si="16"/>
        <v xml:space="preserve"> </v>
      </c>
      <c r="K132" s="31" t="str">
        <f t="shared" si="17"/>
        <v xml:space="preserve"> </v>
      </c>
      <c r="L132" s="31" t="str">
        <f t="shared" si="23"/>
        <v xml:space="preserve"> </v>
      </c>
    </row>
    <row r="133" spans="1:12" x14ac:dyDescent="0.3">
      <c r="A133" s="32">
        <v>115</v>
      </c>
      <c r="B133" s="33" t="str">
        <f t="shared" si="14"/>
        <v xml:space="preserve"> </v>
      </c>
      <c r="C133" s="31" t="str">
        <f t="shared" si="18"/>
        <v xml:space="preserve"> </v>
      </c>
      <c r="D133" s="31" t="str">
        <f t="shared" si="20"/>
        <v xml:space="preserve"> </v>
      </c>
      <c r="E133" s="31" t="str">
        <f t="shared" si="21"/>
        <v xml:space="preserve"> </v>
      </c>
      <c r="F133" s="34" t="str">
        <f t="shared" si="22"/>
        <v xml:space="preserve"> </v>
      </c>
      <c r="H133" s="33" t="str">
        <f t="shared" si="15"/>
        <v xml:space="preserve"> </v>
      </c>
      <c r="I133" s="31" t="str">
        <f t="shared" si="13"/>
        <v xml:space="preserve"> </v>
      </c>
      <c r="J133" s="31" t="str">
        <f t="shared" si="16"/>
        <v xml:space="preserve"> </v>
      </c>
      <c r="K133" s="31" t="str">
        <f t="shared" si="17"/>
        <v xml:space="preserve"> </v>
      </c>
      <c r="L133" s="31" t="str">
        <f t="shared" si="23"/>
        <v xml:space="preserve"> </v>
      </c>
    </row>
    <row r="134" spans="1:12" x14ac:dyDescent="0.3">
      <c r="A134" s="32">
        <v>116</v>
      </c>
      <c r="B134" s="33" t="str">
        <f t="shared" si="14"/>
        <v xml:space="preserve"> </v>
      </c>
      <c r="C134" s="31" t="str">
        <f t="shared" si="18"/>
        <v xml:space="preserve"> </v>
      </c>
      <c r="D134" s="31" t="str">
        <f t="shared" si="20"/>
        <v xml:space="preserve"> </v>
      </c>
      <c r="E134" s="31" t="str">
        <f t="shared" si="21"/>
        <v xml:space="preserve"> </v>
      </c>
      <c r="F134" s="34" t="str">
        <f t="shared" si="22"/>
        <v xml:space="preserve"> </v>
      </c>
      <c r="H134" s="33" t="str">
        <f t="shared" si="15"/>
        <v xml:space="preserve"> </v>
      </c>
      <c r="I134" s="31" t="str">
        <f t="shared" si="13"/>
        <v xml:space="preserve"> </v>
      </c>
      <c r="J134" s="31" t="str">
        <f t="shared" si="16"/>
        <v xml:space="preserve"> </v>
      </c>
      <c r="K134" s="31" t="str">
        <f t="shared" si="17"/>
        <v xml:space="preserve"> </v>
      </c>
      <c r="L134" s="31" t="str">
        <f t="shared" si="23"/>
        <v xml:space="preserve"> </v>
      </c>
    </row>
    <row r="135" spans="1:12" x14ac:dyDescent="0.3">
      <c r="A135" s="32">
        <v>117</v>
      </c>
      <c r="B135" s="33" t="str">
        <f t="shared" si="14"/>
        <v xml:space="preserve"> </v>
      </c>
      <c r="C135" s="31" t="str">
        <f>IF(B135=A135,C134-D135," ")</f>
        <v xml:space="preserve"> </v>
      </c>
      <c r="D135" s="31" t="str">
        <f t="shared" si="20"/>
        <v xml:space="preserve"> </v>
      </c>
      <c r="E135" s="31" t="str">
        <f t="shared" si="21"/>
        <v xml:space="preserve"> </v>
      </c>
      <c r="F135" s="34" t="str">
        <f t="shared" si="22"/>
        <v xml:space="preserve"> </v>
      </c>
      <c r="H135" s="33" t="str">
        <f t="shared" si="15"/>
        <v xml:space="preserve"> </v>
      </c>
      <c r="I135" s="31" t="str">
        <f t="shared" si="13"/>
        <v xml:space="preserve"> </v>
      </c>
      <c r="J135" s="31" t="str">
        <f t="shared" si="16"/>
        <v xml:space="preserve"> </v>
      </c>
      <c r="K135" s="31" t="str">
        <f t="shared" si="17"/>
        <v xml:space="preserve"> </v>
      </c>
      <c r="L135" s="31" t="str">
        <f t="shared" si="23"/>
        <v xml:space="preserve"> </v>
      </c>
    </row>
    <row r="136" spans="1:12" x14ac:dyDescent="0.3">
      <c r="A136" s="32">
        <v>118</v>
      </c>
      <c r="B136" s="33" t="str">
        <f t="shared" si="14"/>
        <v xml:space="preserve"> </v>
      </c>
      <c r="C136" s="31" t="str">
        <f t="shared" si="18"/>
        <v xml:space="preserve"> </v>
      </c>
      <c r="D136" s="31" t="str">
        <f t="shared" si="20"/>
        <v xml:space="preserve"> </v>
      </c>
      <c r="E136" s="31" t="str">
        <f t="shared" si="21"/>
        <v xml:space="preserve"> </v>
      </c>
      <c r="F136" s="34" t="str">
        <f t="shared" si="22"/>
        <v xml:space="preserve"> </v>
      </c>
      <c r="H136" s="33" t="str">
        <f t="shared" si="15"/>
        <v xml:space="preserve"> </v>
      </c>
      <c r="I136" s="31" t="str">
        <f t="shared" si="13"/>
        <v xml:space="preserve"> </v>
      </c>
      <c r="J136" s="31" t="str">
        <f t="shared" si="16"/>
        <v xml:space="preserve"> </v>
      </c>
      <c r="K136" s="31" t="str">
        <f t="shared" si="17"/>
        <v xml:space="preserve"> </v>
      </c>
      <c r="L136" s="31" t="str">
        <f t="shared" si="23"/>
        <v xml:space="preserve"> </v>
      </c>
    </row>
    <row r="137" spans="1:12" x14ac:dyDescent="0.3">
      <c r="A137" s="32">
        <v>119</v>
      </c>
      <c r="B137" s="33" t="str">
        <f t="shared" si="14"/>
        <v xml:space="preserve"> </v>
      </c>
      <c r="C137" s="31" t="str">
        <f t="shared" si="18"/>
        <v xml:space="preserve"> </v>
      </c>
      <c r="D137" s="31" t="str">
        <f t="shared" si="20"/>
        <v xml:space="preserve"> </v>
      </c>
      <c r="E137" s="31" t="str">
        <f t="shared" si="21"/>
        <v xml:space="preserve"> </v>
      </c>
      <c r="F137" s="34" t="str">
        <f t="shared" si="22"/>
        <v xml:space="preserve"> </v>
      </c>
      <c r="H137" s="33" t="str">
        <f t="shared" si="15"/>
        <v xml:space="preserve"> </v>
      </c>
      <c r="I137" s="31" t="str">
        <f t="shared" si="13"/>
        <v xml:space="preserve"> </v>
      </c>
      <c r="J137" s="31" t="str">
        <f t="shared" si="16"/>
        <v xml:space="preserve"> </v>
      </c>
      <c r="K137" s="31" t="str">
        <f t="shared" si="17"/>
        <v xml:space="preserve"> </v>
      </c>
      <c r="L137" s="31" t="str">
        <f t="shared" si="23"/>
        <v xml:space="preserve"> </v>
      </c>
    </row>
    <row r="138" spans="1:12" x14ac:dyDescent="0.3">
      <c r="A138" s="32">
        <v>120</v>
      </c>
      <c r="B138" s="33" t="str">
        <f t="shared" si="14"/>
        <v xml:space="preserve"> </v>
      </c>
      <c r="C138" s="31" t="str">
        <f t="shared" si="18"/>
        <v xml:space="preserve"> </v>
      </c>
      <c r="D138" s="31" t="str">
        <f t="shared" si="20"/>
        <v xml:space="preserve"> </v>
      </c>
      <c r="E138" s="31" t="str">
        <f t="shared" si="21"/>
        <v xml:space="preserve"> </v>
      </c>
      <c r="F138" s="34" t="str">
        <f t="shared" si="22"/>
        <v xml:space="preserve"> </v>
      </c>
      <c r="H138" s="33" t="str">
        <f t="shared" si="15"/>
        <v xml:space="preserve"> </v>
      </c>
      <c r="I138" s="31" t="str">
        <f t="shared" si="13"/>
        <v xml:space="preserve"> </v>
      </c>
      <c r="J138" s="31" t="str">
        <f t="shared" si="16"/>
        <v xml:space="preserve"> </v>
      </c>
      <c r="K138" s="31" t="str">
        <f t="shared" si="17"/>
        <v xml:space="preserve"> </v>
      </c>
      <c r="L138" s="31" t="str">
        <f t="shared" si="23"/>
        <v xml:space="preserve"> </v>
      </c>
    </row>
    <row r="139" spans="1:12" x14ac:dyDescent="0.3">
      <c r="E139" s="71"/>
    </row>
  </sheetData>
  <sheetProtection algorithmName="SHA-512" hashValue="DvOI/BEK8L1qrCOruE7PU3KjdIBXodTpKw4e69XVcgMqsFH7RoV9m8Mr4rWIT3Dv5aeEbD8TtglwvLu/eD/n6w==" saltValue="zMs2td4LYR/xVadUbMn6ig==" spinCount="100000" sheet="1" objects="1" scenarios="1"/>
  <mergeCells count="6">
    <mergeCell ref="E12:F12"/>
    <mergeCell ref="K12:L12"/>
    <mergeCell ref="E13:F13"/>
    <mergeCell ref="K13:L13"/>
    <mergeCell ref="B15:F15"/>
    <mergeCell ref="H15:L15"/>
  </mergeCells>
  <dataValidations count="1">
    <dataValidation type="list" allowBlank="1" showInputMessage="1" showErrorMessage="1" sqref="C10" xr:uid="{1098087E-7773-4F45-BF68-144B8DFD867D}">
      <formula1>$B$2:$B$8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D3F79-170D-4E4B-946C-6013976DF31C}">
  <sheetPr codeName="Лист4">
    <pageSetUpPr fitToPage="1"/>
  </sheetPr>
  <dimension ref="A1:T144"/>
  <sheetViews>
    <sheetView showZeros="0" topLeftCell="B6" zoomScaleNormal="100" workbookViewId="0">
      <selection activeCell="Y33" sqref="Y33"/>
    </sheetView>
  </sheetViews>
  <sheetFormatPr defaultColWidth="9.109375" defaultRowHeight="14.4" x14ac:dyDescent="0.3"/>
  <cols>
    <col min="1" max="1" width="3" style="4" hidden="1" customWidth="1"/>
    <col min="2" max="2" width="19" style="4" bestFit="1" customWidth="1"/>
    <col min="3" max="3" width="18.6640625" style="4" bestFit="1" customWidth="1"/>
    <col min="4" max="4" width="18.5546875" style="4" customWidth="1"/>
    <col min="5" max="5" width="13.5546875" style="4" customWidth="1"/>
    <col min="6" max="6" width="10.88671875" style="4" bestFit="1" customWidth="1"/>
    <col min="7" max="7" width="8" style="4" customWidth="1"/>
    <col min="8" max="8" width="11.6640625" style="4" hidden="1" customWidth="1"/>
    <col min="9" max="9" width="15.109375" style="4" hidden="1" customWidth="1"/>
    <col min="10" max="10" width="5.33203125" style="4" hidden="1" customWidth="1"/>
    <col min="11" max="11" width="11.109375" style="4" hidden="1" customWidth="1"/>
    <col min="12" max="20" width="9.109375" style="4" hidden="1" customWidth="1"/>
    <col min="21" max="22" width="9.109375" style="4" customWidth="1"/>
    <col min="23" max="16384" width="9.109375" style="4"/>
  </cols>
  <sheetData>
    <row r="1" spans="1:12" hidden="1" x14ac:dyDescent="0.3">
      <c r="B1" s="4">
        <v>12</v>
      </c>
      <c r="C1" s="73">
        <f>'Исходные данные'!C41</f>
        <v>0.25</v>
      </c>
    </row>
    <row r="2" spans="1:12" hidden="1" x14ac:dyDescent="0.3">
      <c r="B2" s="4">
        <v>24</v>
      </c>
      <c r="C2" s="73">
        <f>'Исходные данные'!D41</f>
        <v>0</v>
      </c>
    </row>
    <row r="3" spans="1:12" hidden="1" x14ac:dyDescent="0.3">
      <c r="B3" s="4">
        <v>36</v>
      </c>
      <c r="C3" s="73">
        <f>'Исходные данные'!E41</f>
        <v>0</v>
      </c>
    </row>
    <row r="4" spans="1:12" hidden="1" x14ac:dyDescent="0.3">
      <c r="B4" s="4">
        <v>48</v>
      </c>
      <c r="C4" s="73">
        <f>'Исходные данные'!F41</f>
        <v>0</v>
      </c>
      <c r="H4" s="71"/>
      <c r="I4" s="85"/>
      <c r="J4" s="84"/>
    </row>
    <row r="5" spans="1:12" hidden="1" x14ac:dyDescent="0.3">
      <c r="B5" s="4">
        <v>60</v>
      </c>
      <c r="C5" s="73">
        <f>'Исходные данные'!G41</f>
        <v>0</v>
      </c>
      <c r="H5" s="71"/>
      <c r="I5" s="85"/>
      <c r="J5" s="84"/>
    </row>
    <row r="6" spans="1:12" ht="18" x14ac:dyDescent="0.35">
      <c r="B6" s="25" t="s">
        <v>17</v>
      </c>
      <c r="C6" s="26" t="str">
        <f>'Исходные данные'!C33</f>
        <v>исправьте ошибки</v>
      </c>
      <c r="I6" s="81"/>
      <c r="J6" s="81"/>
    </row>
    <row r="7" spans="1:12" ht="18" x14ac:dyDescent="0.35">
      <c r="B7" s="25" t="s">
        <v>18</v>
      </c>
      <c r="C7" s="93">
        <v>36</v>
      </c>
      <c r="I7" s="81"/>
      <c r="J7" s="81"/>
    </row>
    <row r="8" spans="1:12" ht="18.600000000000001" thickBot="1" x14ac:dyDescent="0.4">
      <c r="B8" s="25" t="s">
        <v>19</v>
      </c>
      <c r="C8" s="72">
        <f>VLOOKUP(C7,B3:C5,2)</f>
        <v>0</v>
      </c>
      <c r="H8" s="77"/>
      <c r="I8" s="76"/>
      <c r="J8" s="76"/>
    </row>
    <row r="9" spans="1:12" x14ac:dyDescent="0.3">
      <c r="E9" s="258" t="s">
        <v>20</v>
      </c>
      <c r="F9" s="259"/>
      <c r="H9" s="123">
        <v>0.215</v>
      </c>
      <c r="I9" s="89" t="e">
        <f>-PMT(H9/12,$C$7-24,C39)</f>
        <v>#VALUE!</v>
      </c>
      <c r="J9" s="82" t="s">
        <v>42</v>
      </c>
    </row>
    <row r="10" spans="1:12" ht="15" thickBot="1" x14ac:dyDescent="0.35">
      <c r="E10" s="254" t="e">
        <f>SUM(E16:E51)</f>
        <v>#VALUE!</v>
      </c>
      <c r="F10" s="255"/>
      <c r="H10" s="76"/>
      <c r="J10" s="83"/>
    </row>
    <row r="11" spans="1:12" x14ac:dyDescent="0.3">
      <c r="H11" s="76"/>
      <c r="I11" s="76"/>
      <c r="J11" s="76"/>
    </row>
    <row r="12" spans="1:12" ht="15.6" x14ac:dyDescent="0.3">
      <c r="B12" s="256" t="s">
        <v>21</v>
      </c>
      <c r="C12" s="256"/>
      <c r="D12" s="256"/>
      <c r="E12" s="256"/>
      <c r="F12" s="256"/>
      <c r="H12" s="260"/>
      <c r="I12" s="260"/>
      <c r="J12" s="260"/>
    </row>
    <row r="13" spans="1:12" x14ac:dyDescent="0.3">
      <c r="H13" s="76"/>
      <c r="I13" s="76"/>
      <c r="J13" s="76"/>
    </row>
    <row r="14" spans="1:12" x14ac:dyDescent="0.3">
      <c r="B14" s="29" t="s">
        <v>23</v>
      </c>
      <c r="C14" s="29" t="s">
        <v>24</v>
      </c>
      <c r="D14" s="29" t="s">
        <v>25</v>
      </c>
      <c r="E14" s="29" t="s">
        <v>26</v>
      </c>
      <c r="F14" s="29" t="s">
        <v>16</v>
      </c>
      <c r="H14" s="78"/>
    </row>
    <row r="15" spans="1:12" x14ac:dyDescent="0.3">
      <c r="B15" s="30"/>
      <c r="C15" s="122" t="str">
        <f>C6</f>
        <v>исправьте ошибки</v>
      </c>
      <c r="D15" s="33"/>
      <c r="E15" s="33"/>
      <c r="F15" s="33"/>
      <c r="H15" s="87"/>
      <c r="K15" s="130"/>
    </row>
    <row r="16" spans="1:12" x14ac:dyDescent="0.3">
      <c r="A16" s="32">
        <v>1</v>
      </c>
      <c r="B16" s="33">
        <f t="shared" ref="B16:B79" si="0">IF(A16&lt;=$C$7,A16," ")</f>
        <v>1</v>
      </c>
      <c r="C16" s="122" t="e">
        <f>IF(B16=A16,C15-D16," ")</f>
        <v>#VALUE!</v>
      </c>
      <c r="D16" s="122" t="e">
        <f>F16-E16</f>
        <v>#VALUE!</v>
      </c>
      <c r="E16" s="122" t="e">
        <f>C15*$C$8/12</f>
        <v>#VALUE!</v>
      </c>
      <c r="F16" s="125" t="e">
        <f>-PMT($C$8/12,24,$C$6*10%)+$C$6*90%*$C$8/12</f>
        <v>#VALUE!</v>
      </c>
      <c r="H16" s="88"/>
      <c r="K16" s="81"/>
      <c r="L16" s="23"/>
    </row>
    <row r="17" spans="1:12" x14ac:dyDescent="0.3">
      <c r="A17" s="32">
        <v>2</v>
      </c>
      <c r="B17" s="33">
        <f t="shared" si="0"/>
        <v>2</v>
      </c>
      <c r="C17" s="122" t="e">
        <f t="shared" ref="C17:C80" si="1">IF(B17=A17,C16-D17," ")</f>
        <v>#VALUE!</v>
      </c>
      <c r="D17" s="122" t="e">
        <f t="shared" ref="D17:D51" si="2">F17-E17</f>
        <v>#VALUE!</v>
      </c>
      <c r="E17" s="122" t="e">
        <f>C16*$C$8/12</f>
        <v>#VALUE!</v>
      </c>
      <c r="F17" s="125" t="e">
        <f t="shared" ref="F17:F39" si="3">-PMT($C$8/12,24,$C$6*10%)+$C$6*90%*$C$8/12</f>
        <v>#VALUE!</v>
      </c>
      <c r="H17" s="79"/>
      <c r="K17" s="81"/>
    </row>
    <row r="18" spans="1:12" x14ac:dyDescent="0.3">
      <c r="A18" s="32">
        <v>3</v>
      </c>
      <c r="B18" s="33">
        <f t="shared" si="0"/>
        <v>3</v>
      </c>
      <c r="C18" s="122" t="e">
        <f t="shared" si="1"/>
        <v>#VALUE!</v>
      </c>
      <c r="D18" s="122" t="e">
        <f t="shared" si="2"/>
        <v>#VALUE!</v>
      </c>
      <c r="E18" s="122" t="e">
        <f t="shared" ref="E18:E51" si="4">C17*$C$8/12</f>
        <v>#VALUE!</v>
      </c>
      <c r="F18" s="125" t="e">
        <f t="shared" si="3"/>
        <v>#VALUE!</v>
      </c>
      <c r="H18" s="79"/>
      <c r="I18" s="77"/>
      <c r="J18" s="77"/>
      <c r="K18" s="81"/>
    </row>
    <row r="19" spans="1:12" x14ac:dyDescent="0.3">
      <c r="A19" s="32">
        <v>4</v>
      </c>
      <c r="B19" s="33">
        <f t="shared" si="0"/>
        <v>4</v>
      </c>
      <c r="C19" s="122" t="e">
        <f t="shared" si="1"/>
        <v>#VALUE!</v>
      </c>
      <c r="D19" s="122" t="e">
        <f t="shared" si="2"/>
        <v>#VALUE!</v>
      </c>
      <c r="E19" s="122" t="e">
        <f t="shared" si="4"/>
        <v>#VALUE!</v>
      </c>
      <c r="F19" s="125" t="e">
        <f t="shared" si="3"/>
        <v>#VALUE!</v>
      </c>
      <c r="H19" s="132"/>
      <c r="I19" s="77"/>
      <c r="J19" s="77"/>
      <c r="K19" s="81"/>
    </row>
    <row r="20" spans="1:12" x14ac:dyDescent="0.3">
      <c r="A20" s="32">
        <v>5</v>
      </c>
      <c r="B20" s="33">
        <f t="shared" si="0"/>
        <v>5</v>
      </c>
      <c r="C20" s="122" t="e">
        <f t="shared" si="1"/>
        <v>#VALUE!</v>
      </c>
      <c r="D20" s="122" t="e">
        <f t="shared" si="2"/>
        <v>#VALUE!</v>
      </c>
      <c r="E20" s="122" t="e">
        <f t="shared" si="4"/>
        <v>#VALUE!</v>
      </c>
      <c r="F20" s="125" t="e">
        <f t="shared" si="3"/>
        <v>#VALUE!</v>
      </c>
      <c r="H20" s="79"/>
      <c r="I20" s="77"/>
      <c r="J20" s="77"/>
      <c r="K20" s="81"/>
    </row>
    <row r="21" spans="1:12" x14ac:dyDescent="0.3">
      <c r="A21" s="32">
        <v>6</v>
      </c>
      <c r="B21" s="33">
        <f t="shared" si="0"/>
        <v>6</v>
      </c>
      <c r="C21" s="122" t="e">
        <f t="shared" si="1"/>
        <v>#VALUE!</v>
      </c>
      <c r="D21" s="122" t="e">
        <f t="shared" si="2"/>
        <v>#VALUE!</v>
      </c>
      <c r="E21" s="122" t="e">
        <f t="shared" si="4"/>
        <v>#VALUE!</v>
      </c>
      <c r="F21" s="125" t="e">
        <f t="shared" si="3"/>
        <v>#VALUE!</v>
      </c>
      <c r="H21" s="79"/>
      <c r="I21" s="77"/>
      <c r="J21" s="77"/>
      <c r="K21" s="81"/>
    </row>
    <row r="22" spans="1:12" x14ac:dyDescent="0.3">
      <c r="A22" s="32">
        <v>7</v>
      </c>
      <c r="B22" s="33">
        <f t="shared" si="0"/>
        <v>7</v>
      </c>
      <c r="C22" s="122" t="e">
        <f t="shared" si="1"/>
        <v>#VALUE!</v>
      </c>
      <c r="D22" s="122" t="e">
        <f t="shared" si="2"/>
        <v>#VALUE!</v>
      </c>
      <c r="E22" s="122" t="e">
        <f t="shared" si="4"/>
        <v>#VALUE!</v>
      </c>
      <c r="F22" s="125" t="e">
        <f t="shared" si="3"/>
        <v>#VALUE!</v>
      </c>
      <c r="H22" s="79"/>
      <c r="I22" s="77"/>
      <c r="J22" s="77"/>
      <c r="K22" s="81"/>
    </row>
    <row r="23" spans="1:12" x14ac:dyDescent="0.3">
      <c r="A23" s="32">
        <v>8</v>
      </c>
      <c r="B23" s="33">
        <f t="shared" si="0"/>
        <v>8</v>
      </c>
      <c r="C23" s="122" t="e">
        <f t="shared" si="1"/>
        <v>#VALUE!</v>
      </c>
      <c r="D23" s="122" t="e">
        <f t="shared" si="2"/>
        <v>#VALUE!</v>
      </c>
      <c r="E23" s="122" t="e">
        <f t="shared" si="4"/>
        <v>#VALUE!</v>
      </c>
      <c r="F23" s="125" t="e">
        <f t="shared" si="3"/>
        <v>#VALUE!</v>
      </c>
      <c r="H23" s="79"/>
      <c r="I23" s="77"/>
      <c r="J23" s="77"/>
      <c r="K23" s="81"/>
    </row>
    <row r="24" spans="1:12" x14ac:dyDescent="0.3">
      <c r="A24" s="32">
        <v>9</v>
      </c>
      <c r="B24" s="33">
        <f t="shared" si="0"/>
        <v>9</v>
      </c>
      <c r="C24" s="122" t="e">
        <f t="shared" si="1"/>
        <v>#VALUE!</v>
      </c>
      <c r="D24" s="122" t="e">
        <f t="shared" si="2"/>
        <v>#VALUE!</v>
      </c>
      <c r="E24" s="122" t="e">
        <f t="shared" si="4"/>
        <v>#VALUE!</v>
      </c>
      <c r="F24" s="125" t="e">
        <f t="shared" si="3"/>
        <v>#VALUE!</v>
      </c>
      <c r="H24" s="79"/>
      <c r="I24" s="77"/>
      <c r="J24" s="77"/>
      <c r="K24" s="81"/>
    </row>
    <row r="25" spans="1:12" x14ac:dyDescent="0.3">
      <c r="A25" s="32">
        <v>10</v>
      </c>
      <c r="B25" s="33">
        <f t="shared" si="0"/>
        <v>10</v>
      </c>
      <c r="C25" s="122" t="e">
        <f t="shared" si="1"/>
        <v>#VALUE!</v>
      </c>
      <c r="D25" s="122" t="e">
        <f t="shared" si="2"/>
        <v>#VALUE!</v>
      </c>
      <c r="E25" s="122" t="e">
        <f t="shared" si="4"/>
        <v>#VALUE!</v>
      </c>
      <c r="F25" s="125" t="e">
        <f t="shared" si="3"/>
        <v>#VALUE!</v>
      </c>
      <c r="H25" s="79"/>
      <c r="I25" s="77"/>
      <c r="J25" s="77"/>
      <c r="K25" s="81"/>
    </row>
    <row r="26" spans="1:12" x14ac:dyDescent="0.3">
      <c r="A26" s="32">
        <v>11</v>
      </c>
      <c r="B26" s="33">
        <f t="shared" si="0"/>
        <v>11</v>
      </c>
      <c r="C26" s="122" t="e">
        <f t="shared" si="1"/>
        <v>#VALUE!</v>
      </c>
      <c r="D26" s="122" t="e">
        <f t="shared" si="2"/>
        <v>#VALUE!</v>
      </c>
      <c r="E26" s="122" t="e">
        <f t="shared" si="4"/>
        <v>#VALUE!</v>
      </c>
      <c r="F26" s="125" t="e">
        <f t="shared" si="3"/>
        <v>#VALUE!</v>
      </c>
      <c r="H26" s="79"/>
      <c r="I26" s="77"/>
      <c r="J26" s="77"/>
      <c r="K26" s="81"/>
    </row>
    <row r="27" spans="1:12" x14ac:dyDescent="0.3">
      <c r="A27" s="32">
        <v>12</v>
      </c>
      <c r="B27" s="33">
        <f t="shared" si="0"/>
        <v>12</v>
      </c>
      <c r="C27" s="122" t="e">
        <f t="shared" si="1"/>
        <v>#VALUE!</v>
      </c>
      <c r="D27" s="122" t="e">
        <f t="shared" si="2"/>
        <v>#VALUE!</v>
      </c>
      <c r="E27" s="122" t="e">
        <f t="shared" si="4"/>
        <v>#VALUE!</v>
      </c>
      <c r="F27" s="125" t="e">
        <f t="shared" si="3"/>
        <v>#VALUE!</v>
      </c>
      <c r="H27" s="79"/>
      <c r="I27" s="77"/>
      <c r="J27" s="77"/>
    </row>
    <row r="28" spans="1:12" x14ac:dyDescent="0.3">
      <c r="A28" s="32">
        <v>13</v>
      </c>
      <c r="B28" s="33">
        <f t="shared" si="0"/>
        <v>13</v>
      </c>
      <c r="C28" s="122" t="e">
        <f t="shared" si="1"/>
        <v>#VALUE!</v>
      </c>
      <c r="D28" s="122" t="e">
        <f t="shared" si="2"/>
        <v>#VALUE!</v>
      </c>
      <c r="E28" s="122" t="e">
        <f t="shared" si="4"/>
        <v>#VALUE!</v>
      </c>
      <c r="F28" s="125" t="e">
        <f t="shared" si="3"/>
        <v>#VALUE!</v>
      </c>
      <c r="H28" s="79"/>
      <c r="I28" s="77"/>
      <c r="J28" s="77"/>
      <c r="L28" s="131"/>
    </row>
    <row r="29" spans="1:12" x14ac:dyDescent="0.3">
      <c r="A29" s="32">
        <v>14</v>
      </c>
      <c r="B29" s="33">
        <f t="shared" si="0"/>
        <v>14</v>
      </c>
      <c r="C29" s="122" t="e">
        <f t="shared" si="1"/>
        <v>#VALUE!</v>
      </c>
      <c r="D29" s="122" t="e">
        <f t="shared" si="2"/>
        <v>#VALUE!</v>
      </c>
      <c r="E29" s="122" t="e">
        <f t="shared" si="4"/>
        <v>#VALUE!</v>
      </c>
      <c r="F29" s="125" t="e">
        <f t="shared" si="3"/>
        <v>#VALUE!</v>
      </c>
      <c r="H29" s="79"/>
      <c r="I29" s="77"/>
      <c r="J29" s="77"/>
    </row>
    <row r="30" spans="1:12" x14ac:dyDescent="0.3">
      <c r="A30" s="32">
        <v>15</v>
      </c>
      <c r="B30" s="33">
        <f t="shared" si="0"/>
        <v>15</v>
      </c>
      <c r="C30" s="122" t="e">
        <f t="shared" si="1"/>
        <v>#VALUE!</v>
      </c>
      <c r="D30" s="122" t="e">
        <f t="shared" si="2"/>
        <v>#VALUE!</v>
      </c>
      <c r="E30" s="122" t="e">
        <f t="shared" si="4"/>
        <v>#VALUE!</v>
      </c>
      <c r="F30" s="125" t="e">
        <f t="shared" si="3"/>
        <v>#VALUE!</v>
      </c>
      <c r="H30" s="79"/>
      <c r="I30" s="77"/>
      <c r="J30" s="77"/>
    </row>
    <row r="31" spans="1:12" x14ac:dyDescent="0.3">
      <c r="A31" s="32">
        <v>16</v>
      </c>
      <c r="B31" s="33">
        <f t="shared" si="0"/>
        <v>16</v>
      </c>
      <c r="C31" s="122" t="e">
        <f t="shared" si="1"/>
        <v>#VALUE!</v>
      </c>
      <c r="D31" s="122" t="e">
        <f t="shared" si="2"/>
        <v>#VALUE!</v>
      </c>
      <c r="E31" s="122" t="e">
        <f t="shared" si="4"/>
        <v>#VALUE!</v>
      </c>
      <c r="F31" s="125" t="e">
        <f t="shared" si="3"/>
        <v>#VALUE!</v>
      </c>
      <c r="H31" s="79"/>
      <c r="I31" s="77"/>
      <c r="J31" s="77"/>
    </row>
    <row r="32" spans="1:12" x14ac:dyDescent="0.3">
      <c r="A32" s="32">
        <v>17</v>
      </c>
      <c r="B32" s="33">
        <f t="shared" si="0"/>
        <v>17</v>
      </c>
      <c r="C32" s="122" t="e">
        <f t="shared" si="1"/>
        <v>#VALUE!</v>
      </c>
      <c r="D32" s="122" t="e">
        <f t="shared" si="2"/>
        <v>#VALUE!</v>
      </c>
      <c r="E32" s="122" t="e">
        <f t="shared" si="4"/>
        <v>#VALUE!</v>
      </c>
      <c r="F32" s="125" t="e">
        <f t="shared" si="3"/>
        <v>#VALUE!</v>
      </c>
      <c r="H32" s="79"/>
      <c r="I32" s="77"/>
      <c r="J32" s="77"/>
    </row>
    <row r="33" spans="1:10" x14ac:dyDescent="0.3">
      <c r="A33" s="32">
        <v>18</v>
      </c>
      <c r="B33" s="33">
        <f t="shared" si="0"/>
        <v>18</v>
      </c>
      <c r="C33" s="122" t="e">
        <f t="shared" si="1"/>
        <v>#VALUE!</v>
      </c>
      <c r="D33" s="122" t="e">
        <f t="shared" si="2"/>
        <v>#VALUE!</v>
      </c>
      <c r="E33" s="122" t="e">
        <f t="shared" si="4"/>
        <v>#VALUE!</v>
      </c>
      <c r="F33" s="125" t="e">
        <f t="shared" si="3"/>
        <v>#VALUE!</v>
      </c>
      <c r="H33" s="79"/>
      <c r="I33" s="77"/>
      <c r="J33" s="77"/>
    </row>
    <row r="34" spans="1:10" x14ac:dyDescent="0.3">
      <c r="A34" s="32">
        <v>19</v>
      </c>
      <c r="B34" s="33">
        <f t="shared" si="0"/>
        <v>19</v>
      </c>
      <c r="C34" s="122" t="e">
        <f t="shared" si="1"/>
        <v>#VALUE!</v>
      </c>
      <c r="D34" s="122" t="e">
        <f t="shared" si="2"/>
        <v>#VALUE!</v>
      </c>
      <c r="E34" s="122" t="e">
        <f t="shared" si="4"/>
        <v>#VALUE!</v>
      </c>
      <c r="F34" s="125" t="e">
        <f t="shared" si="3"/>
        <v>#VALUE!</v>
      </c>
      <c r="H34" s="79"/>
      <c r="I34" s="77"/>
      <c r="J34" s="77"/>
    </row>
    <row r="35" spans="1:10" x14ac:dyDescent="0.3">
      <c r="A35" s="32">
        <v>20</v>
      </c>
      <c r="B35" s="33">
        <f t="shared" si="0"/>
        <v>20</v>
      </c>
      <c r="C35" s="122" t="e">
        <f t="shared" si="1"/>
        <v>#VALUE!</v>
      </c>
      <c r="D35" s="122" t="e">
        <f t="shared" si="2"/>
        <v>#VALUE!</v>
      </c>
      <c r="E35" s="122" t="e">
        <f t="shared" si="4"/>
        <v>#VALUE!</v>
      </c>
      <c r="F35" s="125" t="e">
        <f t="shared" si="3"/>
        <v>#VALUE!</v>
      </c>
      <c r="H35" s="79"/>
      <c r="I35" s="77"/>
      <c r="J35" s="77"/>
    </row>
    <row r="36" spans="1:10" x14ac:dyDescent="0.3">
      <c r="A36" s="32">
        <v>21</v>
      </c>
      <c r="B36" s="33">
        <f t="shared" si="0"/>
        <v>21</v>
      </c>
      <c r="C36" s="122" t="e">
        <f t="shared" si="1"/>
        <v>#VALUE!</v>
      </c>
      <c r="D36" s="122" t="e">
        <f t="shared" si="2"/>
        <v>#VALUE!</v>
      </c>
      <c r="E36" s="122" t="e">
        <f t="shared" si="4"/>
        <v>#VALUE!</v>
      </c>
      <c r="F36" s="125" t="e">
        <f t="shared" si="3"/>
        <v>#VALUE!</v>
      </c>
      <c r="H36" s="79"/>
      <c r="I36" s="77"/>
      <c r="J36" s="77"/>
    </row>
    <row r="37" spans="1:10" x14ac:dyDescent="0.3">
      <c r="A37" s="32">
        <v>22</v>
      </c>
      <c r="B37" s="33">
        <f t="shared" si="0"/>
        <v>22</v>
      </c>
      <c r="C37" s="122" t="e">
        <f t="shared" si="1"/>
        <v>#VALUE!</v>
      </c>
      <c r="D37" s="122" t="e">
        <f t="shared" si="2"/>
        <v>#VALUE!</v>
      </c>
      <c r="E37" s="122" t="e">
        <f t="shared" si="4"/>
        <v>#VALUE!</v>
      </c>
      <c r="F37" s="125" t="e">
        <f t="shared" si="3"/>
        <v>#VALUE!</v>
      </c>
      <c r="H37" s="79"/>
      <c r="I37" s="77"/>
      <c r="J37" s="77"/>
    </row>
    <row r="38" spans="1:10" x14ac:dyDescent="0.3">
      <c r="A38" s="32">
        <v>23</v>
      </c>
      <c r="B38" s="33">
        <f t="shared" si="0"/>
        <v>23</v>
      </c>
      <c r="C38" s="122" t="e">
        <f t="shared" si="1"/>
        <v>#VALUE!</v>
      </c>
      <c r="D38" s="122" t="e">
        <f t="shared" si="2"/>
        <v>#VALUE!</v>
      </c>
      <c r="E38" s="122" t="e">
        <f t="shared" si="4"/>
        <v>#VALUE!</v>
      </c>
      <c r="F38" s="125" t="e">
        <f t="shared" si="3"/>
        <v>#VALUE!</v>
      </c>
      <c r="H38" s="79"/>
      <c r="I38" s="77"/>
      <c r="J38" s="77"/>
    </row>
    <row r="39" spans="1:10" x14ac:dyDescent="0.3">
      <c r="A39" s="32">
        <v>24</v>
      </c>
      <c r="B39" s="33">
        <f t="shared" si="0"/>
        <v>24</v>
      </c>
      <c r="C39" s="122" t="e">
        <f t="shared" si="1"/>
        <v>#VALUE!</v>
      </c>
      <c r="D39" s="122" t="e">
        <f t="shared" si="2"/>
        <v>#VALUE!</v>
      </c>
      <c r="E39" s="122" t="e">
        <f t="shared" si="4"/>
        <v>#VALUE!</v>
      </c>
      <c r="F39" s="125" t="e">
        <f t="shared" si="3"/>
        <v>#VALUE!</v>
      </c>
      <c r="H39" s="79"/>
      <c r="I39" s="77"/>
      <c r="J39" s="77"/>
    </row>
    <row r="40" spans="1:10" x14ac:dyDescent="0.3">
      <c r="A40" s="32">
        <v>25</v>
      </c>
      <c r="B40" s="33">
        <f t="shared" si="0"/>
        <v>25</v>
      </c>
      <c r="C40" s="122" t="e">
        <f>IF(B40=A40,C39-D40," ")</f>
        <v>#VALUE!</v>
      </c>
      <c r="D40" s="122" t="e">
        <f t="shared" si="2"/>
        <v>#VALUE!</v>
      </c>
      <c r="E40" s="122" t="e">
        <f t="shared" si="4"/>
        <v>#VALUE!</v>
      </c>
      <c r="F40" s="133" t="e">
        <f>-PMT($C$8/12,$C$7-24,C39)</f>
        <v>#VALUE!</v>
      </c>
      <c r="H40" s="79"/>
      <c r="I40" s="77"/>
      <c r="J40" s="77"/>
    </row>
    <row r="41" spans="1:10" x14ac:dyDescent="0.3">
      <c r="A41" s="32">
        <v>26</v>
      </c>
      <c r="B41" s="33">
        <f t="shared" si="0"/>
        <v>26</v>
      </c>
      <c r="C41" s="122" t="e">
        <f t="shared" si="1"/>
        <v>#VALUE!</v>
      </c>
      <c r="D41" s="122" t="e">
        <f t="shared" si="2"/>
        <v>#VALUE!</v>
      </c>
      <c r="E41" s="122" t="e">
        <f t="shared" si="4"/>
        <v>#VALUE!</v>
      </c>
      <c r="F41" s="133" t="e">
        <f>F40</f>
        <v>#VALUE!</v>
      </c>
      <c r="H41" s="79"/>
      <c r="I41" s="77"/>
      <c r="J41" s="77"/>
    </row>
    <row r="42" spans="1:10" x14ac:dyDescent="0.3">
      <c r="A42" s="32">
        <v>27</v>
      </c>
      <c r="B42" s="33">
        <f t="shared" si="0"/>
        <v>27</v>
      </c>
      <c r="C42" s="122" t="e">
        <f t="shared" si="1"/>
        <v>#VALUE!</v>
      </c>
      <c r="D42" s="122" t="e">
        <f t="shared" si="2"/>
        <v>#VALUE!</v>
      </c>
      <c r="E42" s="122" t="e">
        <f t="shared" si="4"/>
        <v>#VALUE!</v>
      </c>
      <c r="F42" s="133" t="e">
        <f t="shared" ref="F42:F75" si="5">F41</f>
        <v>#VALUE!</v>
      </c>
      <c r="H42" s="79"/>
      <c r="I42" s="77"/>
      <c r="J42" s="77"/>
    </row>
    <row r="43" spans="1:10" x14ac:dyDescent="0.3">
      <c r="A43" s="32">
        <v>28</v>
      </c>
      <c r="B43" s="33">
        <f t="shared" si="0"/>
        <v>28</v>
      </c>
      <c r="C43" s="122" t="e">
        <f t="shared" si="1"/>
        <v>#VALUE!</v>
      </c>
      <c r="D43" s="122" t="e">
        <f t="shared" si="2"/>
        <v>#VALUE!</v>
      </c>
      <c r="E43" s="122" t="e">
        <f t="shared" si="4"/>
        <v>#VALUE!</v>
      </c>
      <c r="F43" s="133" t="e">
        <f t="shared" si="5"/>
        <v>#VALUE!</v>
      </c>
      <c r="H43" s="79"/>
      <c r="I43" s="77"/>
      <c r="J43" s="77"/>
    </row>
    <row r="44" spans="1:10" x14ac:dyDescent="0.3">
      <c r="A44" s="32">
        <v>29</v>
      </c>
      <c r="B44" s="33">
        <f t="shared" si="0"/>
        <v>29</v>
      </c>
      <c r="C44" s="122" t="e">
        <f t="shared" si="1"/>
        <v>#VALUE!</v>
      </c>
      <c r="D44" s="122" t="e">
        <f t="shared" si="2"/>
        <v>#VALUE!</v>
      </c>
      <c r="E44" s="122" t="e">
        <f t="shared" si="4"/>
        <v>#VALUE!</v>
      </c>
      <c r="F44" s="133" t="e">
        <f t="shared" si="5"/>
        <v>#VALUE!</v>
      </c>
      <c r="H44" s="79"/>
      <c r="I44" s="77"/>
      <c r="J44" s="77"/>
    </row>
    <row r="45" spans="1:10" x14ac:dyDescent="0.3">
      <c r="A45" s="32">
        <v>30</v>
      </c>
      <c r="B45" s="33">
        <f t="shared" si="0"/>
        <v>30</v>
      </c>
      <c r="C45" s="122" t="e">
        <f t="shared" si="1"/>
        <v>#VALUE!</v>
      </c>
      <c r="D45" s="122" t="e">
        <f t="shared" si="2"/>
        <v>#VALUE!</v>
      </c>
      <c r="E45" s="122" t="e">
        <f t="shared" si="4"/>
        <v>#VALUE!</v>
      </c>
      <c r="F45" s="133" t="e">
        <f t="shared" si="5"/>
        <v>#VALUE!</v>
      </c>
      <c r="H45" s="79"/>
      <c r="I45" s="77"/>
      <c r="J45" s="77"/>
    </row>
    <row r="46" spans="1:10" x14ac:dyDescent="0.3">
      <c r="A46" s="32">
        <v>31</v>
      </c>
      <c r="B46" s="33">
        <f t="shared" si="0"/>
        <v>31</v>
      </c>
      <c r="C46" s="122" t="e">
        <f t="shared" si="1"/>
        <v>#VALUE!</v>
      </c>
      <c r="D46" s="122" t="e">
        <f t="shared" si="2"/>
        <v>#VALUE!</v>
      </c>
      <c r="E46" s="122" t="e">
        <f t="shared" si="4"/>
        <v>#VALUE!</v>
      </c>
      <c r="F46" s="133" t="e">
        <f t="shared" si="5"/>
        <v>#VALUE!</v>
      </c>
      <c r="H46" s="79"/>
      <c r="I46" s="77"/>
      <c r="J46" s="77"/>
    </row>
    <row r="47" spans="1:10" x14ac:dyDescent="0.3">
      <c r="A47" s="32">
        <v>32</v>
      </c>
      <c r="B47" s="33">
        <f t="shared" si="0"/>
        <v>32</v>
      </c>
      <c r="C47" s="122" t="e">
        <f t="shared" si="1"/>
        <v>#VALUE!</v>
      </c>
      <c r="D47" s="122" t="e">
        <f t="shared" si="2"/>
        <v>#VALUE!</v>
      </c>
      <c r="E47" s="122" t="e">
        <f t="shared" si="4"/>
        <v>#VALUE!</v>
      </c>
      <c r="F47" s="133" t="e">
        <f t="shared" si="5"/>
        <v>#VALUE!</v>
      </c>
      <c r="H47" s="79"/>
      <c r="I47" s="77"/>
      <c r="J47" s="77"/>
    </row>
    <row r="48" spans="1:10" x14ac:dyDescent="0.3">
      <c r="A48" s="32">
        <v>33</v>
      </c>
      <c r="B48" s="33">
        <f t="shared" si="0"/>
        <v>33</v>
      </c>
      <c r="C48" s="122" t="e">
        <f t="shared" si="1"/>
        <v>#VALUE!</v>
      </c>
      <c r="D48" s="122" t="e">
        <f t="shared" si="2"/>
        <v>#VALUE!</v>
      </c>
      <c r="E48" s="122" t="e">
        <f t="shared" si="4"/>
        <v>#VALUE!</v>
      </c>
      <c r="F48" s="133" t="e">
        <f t="shared" si="5"/>
        <v>#VALUE!</v>
      </c>
      <c r="H48" s="79"/>
      <c r="I48" s="77"/>
      <c r="J48" s="77"/>
    </row>
    <row r="49" spans="1:10" x14ac:dyDescent="0.3">
      <c r="A49" s="32">
        <v>34</v>
      </c>
      <c r="B49" s="33">
        <f t="shared" si="0"/>
        <v>34</v>
      </c>
      <c r="C49" s="122" t="e">
        <f t="shared" si="1"/>
        <v>#VALUE!</v>
      </c>
      <c r="D49" s="122" t="e">
        <f t="shared" si="2"/>
        <v>#VALUE!</v>
      </c>
      <c r="E49" s="122" t="e">
        <f t="shared" si="4"/>
        <v>#VALUE!</v>
      </c>
      <c r="F49" s="133" t="e">
        <f t="shared" si="5"/>
        <v>#VALUE!</v>
      </c>
      <c r="H49" s="79"/>
      <c r="I49" s="77"/>
      <c r="J49" s="77"/>
    </row>
    <row r="50" spans="1:10" x14ac:dyDescent="0.3">
      <c r="A50" s="32">
        <v>35</v>
      </c>
      <c r="B50" s="33">
        <f t="shared" si="0"/>
        <v>35</v>
      </c>
      <c r="C50" s="122" t="e">
        <f t="shared" si="1"/>
        <v>#VALUE!</v>
      </c>
      <c r="D50" s="122" t="e">
        <f t="shared" si="2"/>
        <v>#VALUE!</v>
      </c>
      <c r="E50" s="122" t="e">
        <f t="shared" si="4"/>
        <v>#VALUE!</v>
      </c>
      <c r="F50" s="133" t="e">
        <f t="shared" si="5"/>
        <v>#VALUE!</v>
      </c>
      <c r="H50" s="79"/>
      <c r="I50" s="77"/>
      <c r="J50" s="77"/>
    </row>
    <row r="51" spans="1:10" x14ac:dyDescent="0.3">
      <c r="A51" s="32">
        <v>36</v>
      </c>
      <c r="B51" s="33">
        <f t="shared" si="0"/>
        <v>36</v>
      </c>
      <c r="C51" s="122" t="e">
        <f t="shared" si="1"/>
        <v>#VALUE!</v>
      </c>
      <c r="D51" s="122" t="e">
        <f t="shared" si="2"/>
        <v>#VALUE!</v>
      </c>
      <c r="E51" s="122" t="e">
        <f t="shared" si="4"/>
        <v>#VALUE!</v>
      </c>
      <c r="F51" s="133" t="e">
        <f t="shared" si="5"/>
        <v>#VALUE!</v>
      </c>
      <c r="H51" s="79"/>
      <c r="I51" s="77"/>
      <c r="J51" s="77"/>
    </row>
    <row r="52" spans="1:10" hidden="1" x14ac:dyDescent="0.3">
      <c r="A52" s="32">
        <v>37</v>
      </c>
      <c r="B52" s="33" t="str">
        <f t="shared" si="0"/>
        <v xml:space="preserve"> </v>
      </c>
      <c r="C52" s="122" t="str">
        <f t="shared" si="1"/>
        <v xml:space="preserve"> </v>
      </c>
      <c r="D52" s="122" t="str">
        <f t="shared" ref="D52:D99" si="6">IF(B52=A52,F52-E52," ")</f>
        <v xml:space="preserve"> </v>
      </c>
      <c r="E52" s="122" t="str">
        <f t="shared" ref="E52:E99" si="7">IF(B52=A52,C51*$H$9/12," ")</f>
        <v xml:space="preserve"> </v>
      </c>
      <c r="F52" s="133" t="e">
        <f t="shared" si="5"/>
        <v>#VALUE!</v>
      </c>
      <c r="H52" s="79"/>
      <c r="I52" s="77"/>
      <c r="J52" s="77"/>
    </row>
    <row r="53" spans="1:10" hidden="1" x14ac:dyDescent="0.3">
      <c r="A53" s="32">
        <v>38</v>
      </c>
      <c r="B53" s="33" t="str">
        <f t="shared" si="0"/>
        <v xml:space="preserve"> </v>
      </c>
      <c r="C53" s="122" t="str">
        <f t="shared" si="1"/>
        <v xml:space="preserve"> </v>
      </c>
      <c r="D53" s="122" t="str">
        <f t="shared" si="6"/>
        <v xml:space="preserve"> </v>
      </c>
      <c r="E53" s="122" t="str">
        <f t="shared" si="7"/>
        <v xml:space="preserve"> </v>
      </c>
      <c r="F53" s="133" t="e">
        <f t="shared" si="5"/>
        <v>#VALUE!</v>
      </c>
      <c r="H53" s="79"/>
      <c r="I53" s="77"/>
      <c r="J53" s="77"/>
    </row>
    <row r="54" spans="1:10" hidden="1" x14ac:dyDescent="0.3">
      <c r="A54" s="32">
        <v>39</v>
      </c>
      <c r="B54" s="33" t="str">
        <f t="shared" si="0"/>
        <v xml:space="preserve"> </v>
      </c>
      <c r="C54" s="122" t="str">
        <f t="shared" si="1"/>
        <v xml:space="preserve"> </v>
      </c>
      <c r="D54" s="122" t="str">
        <f t="shared" si="6"/>
        <v xml:space="preserve"> </v>
      </c>
      <c r="E54" s="122" t="str">
        <f t="shared" si="7"/>
        <v xml:space="preserve"> </v>
      </c>
      <c r="F54" s="133" t="e">
        <f t="shared" si="5"/>
        <v>#VALUE!</v>
      </c>
      <c r="H54" s="79"/>
      <c r="I54" s="77"/>
      <c r="J54" s="77"/>
    </row>
    <row r="55" spans="1:10" hidden="1" x14ac:dyDescent="0.3">
      <c r="A55" s="32">
        <v>40</v>
      </c>
      <c r="B55" s="33" t="str">
        <f t="shared" si="0"/>
        <v xml:space="preserve"> </v>
      </c>
      <c r="C55" s="122" t="str">
        <f t="shared" si="1"/>
        <v xml:space="preserve"> </v>
      </c>
      <c r="D55" s="122" t="str">
        <f t="shared" si="6"/>
        <v xml:space="preserve"> </v>
      </c>
      <c r="E55" s="122" t="str">
        <f t="shared" si="7"/>
        <v xml:space="preserve"> </v>
      </c>
      <c r="F55" s="133" t="e">
        <f t="shared" si="5"/>
        <v>#VALUE!</v>
      </c>
      <c r="H55" s="79"/>
      <c r="I55" s="77"/>
      <c r="J55" s="77"/>
    </row>
    <row r="56" spans="1:10" hidden="1" x14ac:dyDescent="0.3">
      <c r="A56" s="32">
        <v>41</v>
      </c>
      <c r="B56" s="33" t="str">
        <f t="shared" si="0"/>
        <v xml:space="preserve"> </v>
      </c>
      <c r="C56" s="122" t="str">
        <f t="shared" si="1"/>
        <v xml:space="preserve"> </v>
      </c>
      <c r="D56" s="122" t="str">
        <f t="shared" si="6"/>
        <v xml:space="preserve"> </v>
      </c>
      <c r="E56" s="122" t="str">
        <f t="shared" si="7"/>
        <v xml:space="preserve"> </v>
      </c>
      <c r="F56" s="133" t="e">
        <f t="shared" si="5"/>
        <v>#VALUE!</v>
      </c>
      <c r="H56" s="79"/>
      <c r="I56" s="77"/>
      <c r="J56" s="77"/>
    </row>
    <row r="57" spans="1:10" hidden="1" x14ac:dyDescent="0.3">
      <c r="A57" s="32">
        <v>42</v>
      </c>
      <c r="B57" s="33" t="str">
        <f t="shared" si="0"/>
        <v xml:space="preserve"> </v>
      </c>
      <c r="C57" s="122" t="str">
        <f t="shared" si="1"/>
        <v xml:space="preserve"> </v>
      </c>
      <c r="D57" s="122" t="str">
        <f t="shared" si="6"/>
        <v xml:space="preserve"> </v>
      </c>
      <c r="E57" s="122" t="str">
        <f t="shared" si="7"/>
        <v xml:space="preserve"> </v>
      </c>
      <c r="F57" s="133" t="e">
        <f t="shared" si="5"/>
        <v>#VALUE!</v>
      </c>
      <c r="H57" s="79"/>
      <c r="I57" s="77"/>
      <c r="J57" s="77"/>
    </row>
    <row r="58" spans="1:10" hidden="1" x14ac:dyDescent="0.3">
      <c r="A58" s="32">
        <v>43</v>
      </c>
      <c r="B58" s="33" t="str">
        <f t="shared" si="0"/>
        <v xml:space="preserve"> </v>
      </c>
      <c r="C58" s="122" t="str">
        <f t="shared" si="1"/>
        <v xml:space="preserve"> </v>
      </c>
      <c r="D58" s="122" t="str">
        <f t="shared" si="6"/>
        <v xml:space="preserve"> </v>
      </c>
      <c r="E58" s="122" t="str">
        <f t="shared" si="7"/>
        <v xml:space="preserve"> </v>
      </c>
      <c r="F58" s="133" t="e">
        <f t="shared" si="5"/>
        <v>#VALUE!</v>
      </c>
      <c r="H58" s="79"/>
      <c r="I58" s="77"/>
      <c r="J58" s="77"/>
    </row>
    <row r="59" spans="1:10" hidden="1" x14ac:dyDescent="0.3">
      <c r="A59" s="32">
        <v>44</v>
      </c>
      <c r="B59" s="33" t="str">
        <f t="shared" si="0"/>
        <v xml:space="preserve"> </v>
      </c>
      <c r="C59" s="122" t="str">
        <f t="shared" si="1"/>
        <v xml:space="preserve"> </v>
      </c>
      <c r="D59" s="122" t="str">
        <f t="shared" si="6"/>
        <v xml:space="preserve"> </v>
      </c>
      <c r="E59" s="122" t="str">
        <f t="shared" si="7"/>
        <v xml:space="preserve"> </v>
      </c>
      <c r="F59" s="133" t="e">
        <f t="shared" si="5"/>
        <v>#VALUE!</v>
      </c>
      <c r="H59" s="79"/>
      <c r="I59" s="77"/>
      <c r="J59" s="77"/>
    </row>
    <row r="60" spans="1:10" hidden="1" x14ac:dyDescent="0.3">
      <c r="A60" s="32">
        <v>45</v>
      </c>
      <c r="B60" s="33" t="str">
        <f t="shared" si="0"/>
        <v xml:space="preserve"> </v>
      </c>
      <c r="C60" s="122" t="str">
        <f t="shared" si="1"/>
        <v xml:space="preserve"> </v>
      </c>
      <c r="D60" s="122" t="str">
        <f t="shared" si="6"/>
        <v xml:space="preserve"> </v>
      </c>
      <c r="E60" s="122" t="str">
        <f t="shared" si="7"/>
        <v xml:space="preserve"> </v>
      </c>
      <c r="F60" s="133" t="e">
        <f t="shared" si="5"/>
        <v>#VALUE!</v>
      </c>
      <c r="H60" s="79"/>
      <c r="I60" s="77"/>
      <c r="J60" s="77"/>
    </row>
    <row r="61" spans="1:10" hidden="1" x14ac:dyDescent="0.3">
      <c r="A61" s="32">
        <v>46</v>
      </c>
      <c r="B61" s="33" t="str">
        <f t="shared" si="0"/>
        <v xml:space="preserve"> </v>
      </c>
      <c r="C61" s="122" t="str">
        <f t="shared" si="1"/>
        <v xml:space="preserve"> </v>
      </c>
      <c r="D61" s="122" t="str">
        <f t="shared" si="6"/>
        <v xml:space="preserve"> </v>
      </c>
      <c r="E61" s="122" t="str">
        <f t="shared" si="7"/>
        <v xml:space="preserve"> </v>
      </c>
      <c r="F61" s="133" t="e">
        <f t="shared" si="5"/>
        <v>#VALUE!</v>
      </c>
      <c r="H61" s="79"/>
      <c r="I61" s="77"/>
      <c r="J61" s="77"/>
    </row>
    <row r="62" spans="1:10" hidden="1" x14ac:dyDescent="0.3">
      <c r="A62" s="32">
        <v>47</v>
      </c>
      <c r="B62" s="33" t="str">
        <f t="shared" si="0"/>
        <v xml:space="preserve"> </v>
      </c>
      <c r="C62" s="122" t="str">
        <f t="shared" si="1"/>
        <v xml:space="preserve"> </v>
      </c>
      <c r="D62" s="122" t="str">
        <f t="shared" si="6"/>
        <v xml:space="preserve"> </v>
      </c>
      <c r="E62" s="122" t="str">
        <f t="shared" si="7"/>
        <v xml:space="preserve"> </v>
      </c>
      <c r="F62" s="133" t="e">
        <f t="shared" si="5"/>
        <v>#VALUE!</v>
      </c>
      <c r="H62" s="79"/>
      <c r="I62" s="77"/>
      <c r="J62" s="77"/>
    </row>
    <row r="63" spans="1:10" hidden="1" x14ac:dyDescent="0.3">
      <c r="A63" s="32">
        <v>48</v>
      </c>
      <c r="B63" s="33" t="str">
        <f t="shared" si="0"/>
        <v xml:space="preserve"> </v>
      </c>
      <c r="C63" s="122" t="str">
        <f t="shared" si="1"/>
        <v xml:space="preserve"> </v>
      </c>
      <c r="D63" s="122" t="str">
        <f t="shared" si="6"/>
        <v xml:space="preserve"> </v>
      </c>
      <c r="E63" s="122" t="str">
        <f t="shared" si="7"/>
        <v xml:space="preserve"> </v>
      </c>
      <c r="F63" s="133" t="e">
        <f t="shared" si="5"/>
        <v>#VALUE!</v>
      </c>
      <c r="H63" s="79"/>
      <c r="I63" s="77"/>
      <c r="J63" s="77"/>
    </row>
    <row r="64" spans="1:10" hidden="1" x14ac:dyDescent="0.3">
      <c r="A64" s="32">
        <v>49</v>
      </c>
      <c r="B64" s="33" t="str">
        <f t="shared" si="0"/>
        <v xml:space="preserve"> </v>
      </c>
      <c r="C64" s="122" t="str">
        <f t="shared" si="1"/>
        <v xml:space="preserve"> </v>
      </c>
      <c r="D64" s="122" t="str">
        <f t="shared" si="6"/>
        <v xml:space="preserve"> </v>
      </c>
      <c r="E64" s="122" t="str">
        <f t="shared" si="7"/>
        <v xml:space="preserve"> </v>
      </c>
      <c r="F64" s="133" t="e">
        <f t="shared" si="5"/>
        <v>#VALUE!</v>
      </c>
      <c r="H64" s="79"/>
      <c r="I64" s="77"/>
      <c r="J64" s="77"/>
    </row>
    <row r="65" spans="1:10" hidden="1" x14ac:dyDescent="0.3">
      <c r="A65" s="32">
        <v>50</v>
      </c>
      <c r="B65" s="33" t="str">
        <f t="shared" si="0"/>
        <v xml:space="preserve"> </v>
      </c>
      <c r="C65" s="122" t="str">
        <f t="shared" si="1"/>
        <v xml:space="preserve"> </v>
      </c>
      <c r="D65" s="122" t="str">
        <f t="shared" si="6"/>
        <v xml:space="preserve"> </v>
      </c>
      <c r="E65" s="122" t="str">
        <f t="shared" si="7"/>
        <v xml:space="preserve"> </v>
      </c>
      <c r="F65" s="133" t="e">
        <f t="shared" si="5"/>
        <v>#VALUE!</v>
      </c>
      <c r="H65" s="79"/>
      <c r="I65" s="77"/>
      <c r="J65" s="77"/>
    </row>
    <row r="66" spans="1:10" hidden="1" x14ac:dyDescent="0.3">
      <c r="A66" s="32">
        <v>51</v>
      </c>
      <c r="B66" s="33" t="str">
        <f t="shared" si="0"/>
        <v xml:space="preserve"> </v>
      </c>
      <c r="C66" s="122" t="str">
        <f t="shared" si="1"/>
        <v xml:space="preserve"> </v>
      </c>
      <c r="D66" s="122" t="str">
        <f t="shared" si="6"/>
        <v xml:space="preserve"> </v>
      </c>
      <c r="E66" s="122" t="str">
        <f t="shared" si="7"/>
        <v xml:space="preserve"> </v>
      </c>
      <c r="F66" s="133" t="e">
        <f t="shared" si="5"/>
        <v>#VALUE!</v>
      </c>
      <c r="H66" s="79"/>
      <c r="I66" s="77"/>
      <c r="J66" s="77"/>
    </row>
    <row r="67" spans="1:10" hidden="1" x14ac:dyDescent="0.3">
      <c r="A67" s="32">
        <v>52</v>
      </c>
      <c r="B67" s="33" t="str">
        <f t="shared" si="0"/>
        <v xml:space="preserve"> </v>
      </c>
      <c r="C67" s="122" t="str">
        <f t="shared" si="1"/>
        <v xml:space="preserve"> </v>
      </c>
      <c r="D67" s="122" t="str">
        <f t="shared" si="6"/>
        <v xml:space="preserve"> </v>
      </c>
      <c r="E67" s="122" t="str">
        <f t="shared" si="7"/>
        <v xml:space="preserve"> </v>
      </c>
      <c r="F67" s="133" t="e">
        <f t="shared" si="5"/>
        <v>#VALUE!</v>
      </c>
      <c r="H67" s="79"/>
      <c r="I67" s="77"/>
      <c r="J67" s="77"/>
    </row>
    <row r="68" spans="1:10" hidden="1" x14ac:dyDescent="0.3">
      <c r="A68" s="32">
        <v>53</v>
      </c>
      <c r="B68" s="33" t="str">
        <f t="shared" si="0"/>
        <v xml:space="preserve"> </v>
      </c>
      <c r="C68" s="122" t="str">
        <f t="shared" si="1"/>
        <v xml:space="preserve"> </v>
      </c>
      <c r="D68" s="122" t="str">
        <f t="shared" si="6"/>
        <v xml:space="preserve"> </v>
      </c>
      <c r="E68" s="122" t="str">
        <f t="shared" si="7"/>
        <v xml:space="preserve"> </v>
      </c>
      <c r="F68" s="133" t="e">
        <f t="shared" si="5"/>
        <v>#VALUE!</v>
      </c>
      <c r="H68" s="79"/>
      <c r="I68" s="77"/>
      <c r="J68" s="77"/>
    </row>
    <row r="69" spans="1:10" hidden="1" x14ac:dyDescent="0.3">
      <c r="A69" s="32">
        <v>54</v>
      </c>
      <c r="B69" s="33" t="str">
        <f t="shared" si="0"/>
        <v xml:space="preserve"> </v>
      </c>
      <c r="C69" s="122" t="str">
        <f t="shared" si="1"/>
        <v xml:space="preserve"> </v>
      </c>
      <c r="D69" s="122" t="str">
        <f t="shared" si="6"/>
        <v xml:space="preserve"> </v>
      </c>
      <c r="E69" s="122" t="str">
        <f t="shared" si="7"/>
        <v xml:space="preserve"> </v>
      </c>
      <c r="F69" s="133" t="e">
        <f t="shared" si="5"/>
        <v>#VALUE!</v>
      </c>
      <c r="H69" s="79"/>
      <c r="I69" s="77"/>
      <c r="J69" s="77"/>
    </row>
    <row r="70" spans="1:10" hidden="1" x14ac:dyDescent="0.3">
      <c r="A70" s="32">
        <v>55</v>
      </c>
      <c r="B70" s="33" t="str">
        <f t="shared" si="0"/>
        <v xml:space="preserve"> </v>
      </c>
      <c r="C70" s="122" t="str">
        <f t="shared" si="1"/>
        <v xml:space="preserve"> </v>
      </c>
      <c r="D70" s="122" t="str">
        <f t="shared" si="6"/>
        <v xml:space="preserve"> </v>
      </c>
      <c r="E70" s="122" t="str">
        <f t="shared" si="7"/>
        <v xml:space="preserve"> </v>
      </c>
      <c r="F70" s="133" t="e">
        <f t="shared" si="5"/>
        <v>#VALUE!</v>
      </c>
      <c r="H70" s="79"/>
      <c r="I70" s="77"/>
      <c r="J70" s="77"/>
    </row>
    <row r="71" spans="1:10" hidden="1" x14ac:dyDescent="0.3">
      <c r="A71" s="32">
        <v>56</v>
      </c>
      <c r="B71" s="33" t="str">
        <f t="shared" si="0"/>
        <v xml:space="preserve"> </v>
      </c>
      <c r="C71" s="122" t="str">
        <f t="shared" si="1"/>
        <v xml:space="preserve"> </v>
      </c>
      <c r="D71" s="122" t="str">
        <f t="shared" si="6"/>
        <v xml:space="preserve"> </v>
      </c>
      <c r="E71" s="122" t="str">
        <f t="shared" si="7"/>
        <v xml:space="preserve"> </v>
      </c>
      <c r="F71" s="133" t="e">
        <f t="shared" si="5"/>
        <v>#VALUE!</v>
      </c>
      <c r="H71" s="79"/>
      <c r="I71" s="77"/>
      <c r="J71" s="77"/>
    </row>
    <row r="72" spans="1:10" hidden="1" x14ac:dyDescent="0.3">
      <c r="A72" s="32">
        <v>57</v>
      </c>
      <c r="B72" s="33" t="str">
        <f t="shared" si="0"/>
        <v xml:space="preserve"> </v>
      </c>
      <c r="C72" s="122" t="str">
        <f t="shared" si="1"/>
        <v xml:space="preserve"> </v>
      </c>
      <c r="D72" s="122" t="str">
        <f t="shared" si="6"/>
        <v xml:space="preserve"> </v>
      </c>
      <c r="E72" s="122" t="str">
        <f t="shared" si="7"/>
        <v xml:space="preserve"> </v>
      </c>
      <c r="F72" s="133" t="e">
        <f t="shared" si="5"/>
        <v>#VALUE!</v>
      </c>
      <c r="H72" s="79"/>
      <c r="I72" s="77"/>
      <c r="J72" s="77"/>
    </row>
    <row r="73" spans="1:10" hidden="1" x14ac:dyDescent="0.3">
      <c r="A73" s="32">
        <v>58</v>
      </c>
      <c r="B73" s="33" t="str">
        <f t="shared" si="0"/>
        <v xml:space="preserve"> </v>
      </c>
      <c r="C73" s="122" t="str">
        <f t="shared" si="1"/>
        <v xml:space="preserve"> </v>
      </c>
      <c r="D73" s="122" t="str">
        <f t="shared" si="6"/>
        <v xml:space="preserve"> </v>
      </c>
      <c r="E73" s="122" t="str">
        <f t="shared" si="7"/>
        <v xml:space="preserve"> </v>
      </c>
      <c r="F73" s="133" t="e">
        <f t="shared" si="5"/>
        <v>#VALUE!</v>
      </c>
      <c r="H73" s="79"/>
      <c r="I73" s="77"/>
      <c r="J73" s="77"/>
    </row>
    <row r="74" spans="1:10" hidden="1" x14ac:dyDescent="0.3">
      <c r="A74" s="32">
        <v>59</v>
      </c>
      <c r="B74" s="33" t="str">
        <f t="shared" si="0"/>
        <v xml:space="preserve"> </v>
      </c>
      <c r="C74" s="122" t="str">
        <f t="shared" si="1"/>
        <v xml:space="preserve"> </v>
      </c>
      <c r="D74" s="122" t="str">
        <f t="shared" si="6"/>
        <v xml:space="preserve"> </v>
      </c>
      <c r="E74" s="122" t="str">
        <f t="shared" si="7"/>
        <v xml:space="preserve"> </v>
      </c>
      <c r="F74" s="133" t="e">
        <f t="shared" si="5"/>
        <v>#VALUE!</v>
      </c>
      <c r="H74" s="79"/>
      <c r="I74" s="77"/>
      <c r="J74" s="77"/>
    </row>
    <row r="75" spans="1:10" hidden="1" x14ac:dyDescent="0.3">
      <c r="A75" s="32">
        <v>60</v>
      </c>
      <c r="B75" s="33" t="str">
        <f t="shared" si="0"/>
        <v xml:space="preserve"> </v>
      </c>
      <c r="C75" s="122" t="str">
        <f t="shared" si="1"/>
        <v xml:space="preserve"> </v>
      </c>
      <c r="D75" s="122" t="str">
        <f t="shared" si="6"/>
        <v xml:space="preserve"> </v>
      </c>
      <c r="E75" s="122" t="str">
        <f t="shared" si="7"/>
        <v xml:space="preserve"> </v>
      </c>
      <c r="F75" s="133" t="e">
        <f t="shared" si="5"/>
        <v>#VALUE!</v>
      </c>
      <c r="H75" s="79"/>
      <c r="I75" s="77"/>
      <c r="J75" s="77"/>
    </row>
    <row r="76" spans="1:10" hidden="1" x14ac:dyDescent="0.3">
      <c r="A76" s="32">
        <v>61</v>
      </c>
      <c r="B76" s="33" t="str">
        <f t="shared" si="0"/>
        <v xml:space="preserve"> </v>
      </c>
      <c r="C76" s="122" t="str">
        <f t="shared" si="1"/>
        <v xml:space="preserve"> </v>
      </c>
      <c r="D76" s="122" t="str">
        <f t="shared" si="6"/>
        <v xml:space="preserve"> </v>
      </c>
      <c r="E76" s="122" t="str">
        <f t="shared" si="7"/>
        <v xml:space="preserve"> </v>
      </c>
      <c r="F76" s="125" t="str">
        <f t="shared" ref="F76:F99" si="8">IF(A76=B76,$I$9," ")</f>
        <v xml:space="preserve"> </v>
      </c>
      <c r="H76" s="76"/>
      <c r="I76" s="76"/>
      <c r="J76" s="76"/>
    </row>
    <row r="77" spans="1:10" hidden="1" x14ac:dyDescent="0.3">
      <c r="A77" s="32">
        <v>62</v>
      </c>
      <c r="B77" s="33" t="str">
        <f t="shared" si="0"/>
        <v xml:space="preserve"> </v>
      </c>
      <c r="C77" s="122" t="str">
        <f t="shared" si="1"/>
        <v xml:space="preserve"> </v>
      </c>
      <c r="D77" s="122" t="str">
        <f t="shared" si="6"/>
        <v xml:space="preserve"> </v>
      </c>
      <c r="E77" s="122" t="str">
        <f t="shared" si="7"/>
        <v xml:space="preserve"> </v>
      </c>
      <c r="F77" s="125" t="str">
        <f t="shared" si="8"/>
        <v xml:space="preserve"> </v>
      </c>
    </row>
    <row r="78" spans="1:10" hidden="1" x14ac:dyDescent="0.3">
      <c r="A78" s="32">
        <v>63</v>
      </c>
      <c r="B78" s="33" t="str">
        <f t="shared" si="0"/>
        <v xml:space="preserve"> </v>
      </c>
      <c r="C78" s="122" t="str">
        <f t="shared" si="1"/>
        <v xml:space="preserve"> </v>
      </c>
      <c r="D78" s="122" t="str">
        <f t="shared" si="6"/>
        <v xml:space="preserve"> </v>
      </c>
      <c r="E78" s="122" t="str">
        <f t="shared" si="7"/>
        <v xml:space="preserve"> </v>
      </c>
      <c r="F78" s="125" t="str">
        <f t="shared" si="8"/>
        <v xml:space="preserve"> </v>
      </c>
    </row>
    <row r="79" spans="1:10" hidden="1" x14ac:dyDescent="0.3">
      <c r="A79" s="32">
        <v>64</v>
      </c>
      <c r="B79" s="33" t="str">
        <f t="shared" si="0"/>
        <v xml:space="preserve"> </v>
      </c>
      <c r="C79" s="122" t="str">
        <f t="shared" si="1"/>
        <v xml:space="preserve"> </v>
      </c>
      <c r="D79" s="122" t="str">
        <f t="shared" si="6"/>
        <v xml:space="preserve"> </v>
      </c>
      <c r="E79" s="122" t="str">
        <f t="shared" si="7"/>
        <v xml:space="preserve"> </v>
      </c>
      <c r="F79" s="125" t="str">
        <f t="shared" si="8"/>
        <v xml:space="preserve"> </v>
      </c>
    </row>
    <row r="80" spans="1:10" hidden="1" x14ac:dyDescent="0.3">
      <c r="A80" s="32">
        <v>65</v>
      </c>
      <c r="B80" s="33" t="str">
        <f t="shared" ref="B80:B99" si="9">IF(A80&lt;=$C$7,A80," ")</f>
        <v xml:space="preserve"> </v>
      </c>
      <c r="C80" s="122" t="str">
        <f t="shared" si="1"/>
        <v xml:space="preserve"> </v>
      </c>
      <c r="D80" s="122" t="str">
        <f t="shared" si="6"/>
        <v xml:space="preserve"> </v>
      </c>
      <c r="E80" s="122" t="str">
        <f t="shared" si="7"/>
        <v xml:space="preserve"> </v>
      </c>
      <c r="F80" s="125" t="str">
        <f t="shared" si="8"/>
        <v xml:space="preserve"> </v>
      </c>
    </row>
    <row r="81" spans="1:6" hidden="1" x14ac:dyDescent="0.3">
      <c r="A81" s="32">
        <v>66</v>
      </c>
      <c r="B81" s="33" t="str">
        <f t="shared" si="9"/>
        <v xml:space="preserve"> </v>
      </c>
      <c r="C81" s="122" t="str">
        <f t="shared" ref="C81:C99" si="10">IF(B81=A81,C80-D81," ")</f>
        <v xml:space="preserve"> </v>
      </c>
      <c r="D81" s="122" t="str">
        <f t="shared" si="6"/>
        <v xml:space="preserve"> </v>
      </c>
      <c r="E81" s="122" t="str">
        <f t="shared" si="7"/>
        <v xml:space="preserve"> </v>
      </c>
      <c r="F81" s="125" t="str">
        <f t="shared" si="8"/>
        <v xml:space="preserve"> </v>
      </c>
    </row>
    <row r="82" spans="1:6" hidden="1" x14ac:dyDescent="0.3">
      <c r="A82" s="32">
        <v>67</v>
      </c>
      <c r="B82" s="33" t="str">
        <f t="shared" si="9"/>
        <v xml:space="preserve"> </v>
      </c>
      <c r="C82" s="122" t="str">
        <f t="shared" si="10"/>
        <v xml:space="preserve"> </v>
      </c>
      <c r="D82" s="122" t="str">
        <f t="shared" si="6"/>
        <v xml:space="preserve"> </v>
      </c>
      <c r="E82" s="122" t="str">
        <f t="shared" si="7"/>
        <v xml:space="preserve"> </v>
      </c>
      <c r="F82" s="125" t="str">
        <f t="shared" si="8"/>
        <v xml:space="preserve"> </v>
      </c>
    </row>
    <row r="83" spans="1:6" hidden="1" x14ac:dyDescent="0.3">
      <c r="A83" s="32">
        <v>68</v>
      </c>
      <c r="B83" s="33" t="str">
        <f t="shared" si="9"/>
        <v xml:space="preserve"> </v>
      </c>
      <c r="C83" s="122" t="str">
        <f t="shared" si="10"/>
        <v xml:space="preserve"> </v>
      </c>
      <c r="D83" s="122" t="str">
        <f t="shared" si="6"/>
        <v xml:space="preserve"> </v>
      </c>
      <c r="E83" s="122" t="str">
        <f t="shared" si="7"/>
        <v xml:space="preserve"> </v>
      </c>
      <c r="F83" s="125" t="str">
        <f t="shared" si="8"/>
        <v xml:space="preserve"> </v>
      </c>
    </row>
    <row r="84" spans="1:6" hidden="1" x14ac:dyDescent="0.3">
      <c r="A84" s="32">
        <v>69</v>
      </c>
      <c r="B84" s="33" t="str">
        <f t="shared" si="9"/>
        <v xml:space="preserve"> </v>
      </c>
      <c r="C84" s="122" t="str">
        <f t="shared" si="10"/>
        <v xml:space="preserve"> </v>
      </c>
      <c r="D84" s="122" t="str">
        <f t="shared" si="6"/>
        <v xml:space="preserve"> </v>
      </c>
      <c r="E84" s="122" t="str">
        <f t="shared" si="7"/>
        <v xml:space="preserve"> </v>
      </c>
      <c r="F84" s="125" t="str">
        <f t="shared" si="8"/>
        <v xml:space="preserve"> </v>
      </c>
    </row>
    <row r="85" spans="1:6" hidden="1" x14ac:dyDescent="0.3">
      <c r="A85" s="32">
        <v>70</v>
      </c>
      <c r="B85" s="33" t="str">
        <f t="shared" si="9"/>
        <v xml:space="preserve"> </v>
      </c>
      <c r="C85" s="122" t="str">
        <f t="shared" si="10"/>
        <v xml:space="preserve"> </v>
      </c>
      <c r="D85" s="122" t="str">
        <f t="shared" si="6"/>
        <v xml:space="preserve"> </v>
      </c>
      <c r="E85" s="122" t="str">
        <f t="shared" si="7"/>
        <v xml:space="preserve"> </v>
      </c>
      <c r="F85" s="125" t="str">
        <f t="shared" si="8"/>
        <v xml:space="preserve"> </v>
      </c>
    </row>
    <row r="86" spans="1:6" hidden="1" x14ac:dyDescent="0.3">
      <c r="A86" s="32">
        <v>71</v>
      </c>
      <c r="B86" s="33" t="str">
        <f t="shared" si="9"/>
        <v xml:space="preserve"> </v>
      </c>
      <c r="C86" s="122" t="str">
        <f t="shared" si="10"/>
        <v xml:space="preserve"> </v>
      </c>
      <c r="D86" s="122" t="str">
        <f t="shared" si="6"/>
        <v xml:space="preserve"> </v>
      </c>
      <c r="E86" s="122" t="str">
        <f t="shared" si="7"/>
        <v xml:space="preserve"> </v>
      </c>
      <c r="F86" s="125" t="str">
        <f t="shared" si="8"/>
        <v xml:space="preserve"> </v>
      </c>
    </row>
    <row r="87" spans="1:6" hidden="1" x14ac:dyDescent="0.3">
      <c r="A87" s="32">
        <v>72</v>
      </c>
      <c r="B87" s="33" t="str">
        <f t="shared" si="9"/>
        <v xml:space="preserve"> </v>
      </c>
      <c r="C87" s="122" t="str">
        <f t="shared" si="10"/>
        <v xml:space="preserve"> </v>
      </c>
      <c r="D87" s="122" t="str">
        <f t="shared" si="6"/>
        <v xml:space="preserve"> </v>
      </c>
      <c r="E87" s="122" t="str">
        <f t="shared" si="7"/>
        <v xml:space="preserve"> </v>
      </c>
      <c r="F87" s="125" t="str">
        <f t="shared" si="8"/>
        <v xml:space="preserve"> </v>
      </c>
    </row>
    <row r="88" spans="1:6" hidden="1" x14ac:dyDescent="0.3">
      <c r="A88" s="32">
        <v>73</v>
      </c>
      <c r="B88" s="33" t="str">
        <f t="shared" si="9"/>
        <v xml:space="preserve"> </v>
      </c>
      <c r="C88" s="122" t="str">
        <f t="shared" si="10"/>
        <v xml:space="preserve"> </v>
      </c>
      <c r="D88" s="122" t="str">
        <f t="shared" si="6"/>
        <v xml:space="preserve"> </v>
      </c>
      <c r="E88" s="122" t="str">
        <f t="shared" si="7"/>
        <v xml:space="preserve"> </v>
      </c>
      <c r="F88" s="125" t="str">
        <f t="shared" si="8"/>
        <v xml:space="preserve"> </v>
      </c>
    </row>
    <row r="89" spans="1:6" hidden="1" x14ac:dyDescent="0.3">
      <c r="A89" s="32">
        <v>74</v>
      </c>
      <c r="B89" s="33" t="str">
        <f t="shared" si="9"/>
        <v xml:space="preserve"> </v>
      </c>
      <c r="C89" s="122" t="str">
        <f t="shared" si="10"/>
        <v xml:space="preserve"> </v>
      </c>
      <c r="D89" s="122" t="str">
        <f t="shared" si="6"/>
        <v xml:space="preserve"> </v>
      </c>
      <c r="E89" s="122" t="str">
        <f t="shared" si="7"/>
        <v xml:space="preserve"> </v>
      </c>
      <c r="F89" s="125" t="str">
        <f t="shared" si="8"/>
        <v xml:space="preserve"> </v>
      </c>
    </row>
    <row r="90" spans="1:6" hidden="1" x14ac:dyDescent="0.3">
      <c r="A90" s="32">
        <v>75</v>
      </c>
      <c r="B90" s="33" t="str">
        <f t="shared" si="9"/>
        <v xml:space="preserve"> </v>
      </c>
      <c r="C90" s="122" t="str">
        <f t="shared" si="10"/>
        <v xml:space="preserve"> </v>
      </c>
      <c r="D90" s="122" t="str">
        <f t="shared" si="6"/>
        <v xml:space="preserve"> </v>
      </c>
      <c r="E90" s="122" t="str">
        <f t="shared" si="7"/>
        <v xml:space="preserve"> </v>
      </c>
      <c r="F90" s="125" t="str">
        <f t="shared" si="8"/>
        <v xml:space="preserve"> </v>
      </c>
    </row>
    <row r="91" spans="1:6" hidden="1" x14ac:dyDescent="0.3">
      <c r="A91" s="32">
        <v>76</v>
      </c>
      <c r="B91" s="33" t="str">
        <f t="shared" si="9"/>
        <v xml:space="preserve"> </v>
      </c>
      <c r="C91" s="122" t="str">
        <f t="shared" si="10"/>
        <v xml:space="preserve"> </v>
      </c>
      <c r="D91" s="122" t="str">
        <f t="shared" si="6"/>
        <v xml:space="preserve"> </v>
      </c>
      <c r="E91" s="122" t="str">
        <f t="shared" si="7"/>
        <v xml:space="preserve"> </v>
      </c>
      <c r="F91" s="125" t="str">
        <f t="shared" si="8"/>
        <v xml:space="preserve"> </v>
      </c>
    </row>
    <row r="92" spans="1:6" hidden="1" x14ac:dyDescent="0.3">
      <c r="A92" s="32">
        <v>77</v>
      </c>
      <c r="B92" s="33" t="str">
        <f t="shared" si="9"/>
        <v xml:space="preserve"> </v>
      </c>
      <c r="C92" s="122" t="str">
        <f t="shared" si="10"/>
        <v xml:space="preserve"> </v>
      </c>
      <c r="D92" s="122" t="str">
        <f t="shared" si="6"/>
        <v xml:space="preserve"> </v>
      </c>
      <c r="E92" s="122" t="str">
        <f t="shared" si="7"/>
        <v xml:space="preserve"> </v>
      </c>
      <c r="F92" s="125" t="str">
        <f t="shared" si="8"/>
        <v xml:space="preserve"> </v>
      </c>
    </row>
    <row r="93" spans="1:6" hidden="1" x14ac:dyDescent="0.3">
      <c r="A93" s="32">
        <v>78</v>
      </c>
      <c r="B93" s="33" t="str">
        <f t="shared" si="9"/>
        <v xml:space="preserve"> </v>
      </c>
      <c r="C93" s="122" t="str">
        <f t="shared" si="10"/>
        <v xml:space="preserve"> </v>
      </c>
      <c r="D93" s="122" t="str">
        <f t="shared" si="6"/>
        <v xml:space="preserve"> </v>
      </c>
      <c r="E93" s="122" t="str">
        <f t="shared" si="7"/>
        <v xml:space="preserve"> </v>
      </c>
      <c r="F93" s="125" t="str">
        <f t="shared" si="8"/>
        <v xml:space="preserve"> </v>
      </c>
    </row>
    <row r="94" spans="1:6" hidden="1" x14ac:dyDescent="0.3">
      <c r="A94" s="32">
        <v>79</v>
      </c>
      <c r="B94" s="33" t="str">
        <f t="shared" si="9"/>
        <v xml:space="preserve"> </v>
      </c>
      <c r="C94" s="122" t="str">
        <f t="shared" si="10"/>
        <v xml:space="preserve"> </v>
      </c>
      <c r="D94" s="122" t="str">
        <f t="shared" si="6"/>
        <v xml:space="preserve"> </v>
      </c>
      <c r="E94" s="122" t="str">
        <f t="shared" si="7"/>
        <v xml:space="preserve"> </v>
      </c>
      <c r="F94" s="125" t="str">
        <f t="shared" si="8"/>
        <v xml:space="preserve"> </v>
      </c>
    </row>
    <row r="95" spans="1:6" hidden="1" x14ac:dyDescent="0.3">
      <c r="A95" s="32">
        <v>80</v>
      </c>
      <c r="B95" s="33" t="str">
        <f t="shared" si="9"/>
        <v xml:space="preserve"> </v>
      </c>
      <c r="C95" s="122" t="str">
        <f t="shared" si="10"/>
        <v xml:space="preserve"> </v>
      </c>
      <c r="D95" s="122" t="str">
        <f t="shared" si="6"/>
        <v xml:space="preserve"> </v>
      </c>
      <c r="E95" s="122" t="str">
        <f t="shared" si="7"/>
        <v xml:space="preserve"> </v>
      </c>
      <c r="F95" s="125" t="str">
        <f t="shared" si="8"/>
        <v xml:space="preserve"> </v>
      </c>
    </row>
    <row r="96" spans="1:6" hidden="1" x14ac:dyDescent="0.3">
      <c r="A96" s="32">
        <v>81</v>
      </c>
      <c r="B96" s="33" t="str">
        <f t="shared" si="9"/>
        <v xml:space="preserve"> </v>
      </c>
      <c r="C96" s="122" t="str">
        <f t="shared" si="10"/>
        <v xml:space="preserve"> </v>
      </c>
      <c r="D96" s="122" t="str">
        <f t="shared" si="6"/>
        <v xml:space="preserve"> </v>
      </c>
      <c r="E96" s="122" t="str">
        <f t="shared" si="7"/>
        <v xml:space="preserve"> </v>
      </c>
      <c r="F96" s="125" t="str">
        <f t="shared" si="8"/>
        <v xml:space="preserve"> </v>
      </c>
    </row>
    <row r="97" spans="1:6" hidden="1" x14ac:dyDescent="0.3">
      <c r="A97" s="32">
        <v>82</v>
      </c>
      <c r="B97" s="33" t="str">
        <f t="shared" si="9"/>
        <v xml:space="preserve"> </v>
      </c>
      <c r="C97" s="122" t="str">
        <f t="shared" si="10"/>
        <v xml:space="preserve"> </v>
      </c>
      <c r="D97" s="122" t="str">
        <f t="shared" si="6"/>
        <v xml:space="preserve"> </v>
      </c>
      <c r="E97" s="122" t="str">
        <f t="shared" si="7"/>
        <v xml:space="preserve"> </v>
      </c>
      <c r="F97" s="125" t="str">
        <f t="shared" si="8"/>
        <v xml:space="preserve"> </v>
      </c>
    </row>
    <row r="98" spans="1:6" hidden="1" x14ac:dyDescent="0.3">
      <c r="A98" s="32">
        <v>83</v>
      </c>
      <c r="B98" s="33" t="str">
        <f t="shared" si="9"/>
        <v xml:space="preserve"> </v>
      </c>
      <c r="C98" s="122" t="str">
        <f t="shared" si="10"/>
        <v xml:space="preserve"> </v>
      </c>
      <c r="D98" s="122" t="str">
        <f t="shared" si="6"/>
        <v xml:space="preserve"> </v>
      </c>
      <c r="E98" s="122" t="str">
        <f t="shared" si="7"/>
        <v xml:space="preserve"> </v>
      </c>
      <c r="F98" s="125" t="str">
        <f t="shared" si="8"/>
        <v xml:space="preserve"> </v>
      </c>
    </row>
    <row r="99" spans="1:6" hidden="1" x14ac:dyDescent="0.3">
      <c r="A99" s="32">
        <v>84</v>
      </c>
      <c r="B99" s="33" t="str">
        <f t="shared" si="9"/>
        <v xml:space="preserve"> </v>
      </c>
      <c r="C99" s="122" t="str">
        <f t="shared" si="10"/>
        <v xml:space="preserve"> </v>
      </c>
      <c r="D99" s="122" t="str">
        <f t="shared" si="6"/>
        <v xml:space="preserve"> </v>
      </c>
      <c r="E99" s="122" t="str">
        <f t="shared" si="7"/>
        <v xml:space="preserve"> </v>
      </c>
      <c r="F99" s="125" t="str">
        <f t="shared" si="8"/>
        <v xml:space="preserve"> </v>
      </c>
    </row>
    <row r="100" spans="1:6" x14ac:dyDescent="0.3">
      <c r="A100" s="32"/>
      <c r="E100" s="124"/>
    </row>
    <row r="101" spans="1:6" x14ac:dyDescent="0.3">
      <c r="A101" s="32"/>
      <c r="E101" s="124"/>
    </row>
    <row r="102" spans="1:6" x14ac:dyDescent="0.3">
      <c r="A102" s="32"/>
      <c r="E102" s="124"/>
    </row>
    <row r="103" spans="1:6" x14ac:dyDescent="0.3">
      <c r="A103" s="32"/>
      <c r="E103" s="124"/>
    </row>
    <row r="104" spans="1:6" x14ac:dyDescent="0.3">
      <c r="A104" s="32"/>
      <c r="E104" s="124"/>
    </row>
    <row r="105" spans="1:6" x14ac:dyDescent="0.3">
      <c r="A105" s="32"/>
      <c r="E105" s="124"/>
    </row>
    <row r="106" spans="1:6" x14ac:dyDescent="0.3">
      <c r="A106" s="32"/>
      <c r="E106" s="124"/>
    </row>
    <row r="107" spans="1:6" x14ac:dyDescent="0.3">
      <c r="A107" s="32"/>
      <c r="E107" s="124"/>
    </row>
    <row r="108" spans="1:6" x14ac:dyDescent="0.3">
      <c r="A108" s="32"/>
      <c r="E108" s="124"/>
    </row>
    <row r="109" spans="1:6" x14ac:dyDescent="0.3">
      <c r="A109" s="32"/>
      <c r="E109" s="124"/>
    </row>
    <row r="110" spans="1:6" x14ac:dyDescent="0.3">
      <c r="A110" s="32"/>
      <c r="E110" s="124"/>
    </row>
    <row r="111" spans="1:6" x14ac:dyDescent="0.3">
      <c r="A111" s="32"/>
      <c r="E111" s="124"/>
    </row>
    <row r="112" spans="1:6" x14ac:dyDescent="0.3">
      <c r="A112" s="32"/>
      <c r="E112" s="124"/>
    </row>
    <row r="113" spans="1:5" x14ac:dyDescent="0.3">
      <c r="A113" s="32"/>
      <c r="E113" s="124"/>
    </row>
    <row r="114" spans="1:5" x14ac:dyDescent="0.3">
      <c r="A114" s="32"/>
      <c r="E114" s="124"/>
    </row>
    <row r="115" spans="1:5" x14ac:dyDescent="0.3">
      <c r="A115" s="32"/>
      <c r="E115" s="124"/>
    </row>
    <row r="116" spans="1:5" x14ac:dyDescent="0.3">
      <c r="A116" s="32"/>
      <c r="E116" s="124"/>
    </row>
    <row r="117" spans="1:5" x14ac:dyDescent="0.3">
      <c r="A117" s="32"/>
      <c r="E117" s="124"/>
    </row>
    <row r="118" spans="1:5" x14ac:dyDescent="0.3">
      <c r="A118" s="32"/>
      <c r="E118" s="124"/>
    </row>
    <row r="119" spans="1:5" x14ac:dyDescent="0.3">
      <c r="A119" s="32"/>
      <c r="E119" s="124"/>
    </row>
    <row r="120" spans="1:5" x14ac:dyDescent="0.3">
      <c r="A120" s="32"/>
      <c r="E120" s="124"/>
    </row>
    <row r="121" spans="1:5" x14ac:dyDescent="0.3">
      <c r="A121" s="32"/>
      <c r="E121" s="124"/>
    </row>
    <row r="122" spans="1:5" x14ac:dyDescent="0.3">
      <c r="A122" s="32"/>
      <c r="E122" s="124"/>
    </row>
    <row r="123" spans="1:5" x14ac:dyDescent="0.3">
      <c r="A123" s="32"/>
      <c r="E123" s="124"/>
    </row>
    <row r="124" spans="1:5" x14ac:dyDescent="0.3">
      <c r="A124" s="32"/>
      <c r="E124" s="124"/>
    </row>
    <row r="125" spans="1:5" x14ac:dyDescent="0.3">
      <c r="A125" s="32"/>
      <c r="E125" s="124"/>
    </row>
    <row r="126" spans="1:5" x14ac:dyDescent="0.3">
      <c r="A126" s="32"/>
      <c r="E126" s="124"/>
    </row>
    <row r="127" spans="1:5" x14ac:dyDescent="0.3">
      <c r="A127" s="32"/>
      <c r="E127" s="124"/>
    </row>
    <row r="128" spans="1:5" x14ac:dyDescent="0.3">
      <c r="A128" s="32"/>
      <c r="E128" s="124"/>
    </row>
    <row r="129" spans="1:5" x14ac:dyDescent="0.3">
      <c r="A129" s="32"/>
      <c r="E129" s="124"/>
    </row>
    <row r="130" spans="1:5" x14ac:dyDescent="0.3">
      <c r="E130" s="124"/>
    </row>
    <row r="131" spans="1:5" x14ac:dyDescent="0.3">
      <c r="E131" s="124"/>
    </row>
    <row r="132" spans="1:5" x14ac:dyDescent="0.3">
      <c r="E132" s="124"/>
    </row>
    <row r="133" spans="1:5" x14ac:dyDescent="0.3">
      <c r="E133" s="124"/>
    </row>
    <row r="134" spans="1:5" x14ac:dyDescent="0.3">
      <c r="E134" s="124"/>
    </row>
    <row r="135" spans="1:5" x14ac:dyDescent="0.3">
      <c r="E135" s="124"/>
    </row>
    <row r="136" spans="1:5" x14ac:dyDescent="0.3">
      <c r="E136" s="124"/>
    </row>
    <row r="137" spans="1:5" x14ac:dyDescent="0.3">
      <c r="E137" s="124"/>
    </row>
    <row r="138" spans="1:5" x14ac:dyDescent="0.3">
      <c r="E138" s="124"/>
    </row>
    <row r="139" spans="1:5" x14ac:dyDescent="0.3">
      <c r="E139" s="124"/>
    </row>
    <row r="140" spans="1:5" x14ac:dyDescent="0.3">
      <c r="E140" s="124"/>
    </row>
    <row r="141" spans="1:5" x14ac:dyDescent="0.3">
      <c r="E141" s="124"/>
    </row>
    <row r="142" spans="1:5" x14ac:dyDescent="0.3">
      <c r="E142" s="124"/>
    </row>
    <row r="143" spans="1:5" x14ac:dyDescent="0.3">
      <c r="E143" s="124"/>
    </row>
    <row r="144" spans="1:5" x14ac:dyDescent="0.3">
      <c r="E144" s="124"/>
    </row>
  </sheetData>
  <mergeCells count="4">
    <mergeCell ref="E9:F9"/>
    <mergeCell ref="E10:F10"/>
    <mergeCell ref="B12:F12"/>
    <mergeCell ref="H12:J12"/>
  </mergeCells>
  <dataValidations count="1">
    <dataValidation type="list" allowBlank="1" showInputMessage="1" showErrorMessage="1" sqref="C7" xr:uid="{8635B0CC-D3BB-4DAE-A364-89C1E008B3A8}">
      <formula1>$B$3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portrait" horizontalDpi="4294967294" vertic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ACC2E-7326-4F4C-8155-2E8413F6908F}">
  <sheetPr codeName="Лист5">
    <pageSetUpPr fitToPage="1"/>
  </sheetPr>
  <dimension ref="A1:F101"/>
  <sheetViews>
    <sheetView topLeftCell="B9" zoomScaleNormal="100" workbookViewId="0">
      <selection activeCell="P24" sqref="P24"/>
    </sheetView>
  </sheetViews>
  <sheetFormatPr defaultColWidth="9.109375" defaultRowHeight="14.4" x14ac:dyDescent="0.3"/>
  <cols>
    <col min="1" max="1" width="9.109375" style="4" hidden="1" customWidth="1"/>
    <col min="2" max="2" width="19" style="4" bestFit="1" customWidth="1"/>
    <col min="3" max="3" width="18.6640625" style="4" bestFit="1" customWidth="1"/>
    <col min="4" max="4" width="14" style="4" bestFit="1" customWidth="1"/>
    <col min="5" max="5" width="13.5546875" style="4" customWidth="1"/>
    <col min="6" max="6" width="10.88671875" style="4" bestFit="1" customWidth="1"/>
    <col min="7" max="7" width="8" style="4" customWidth="1"/>
    <col min="8" max="16384" width="9.109375" style="4"/>
  </cols>
  <sheetData>
    <row r="1" spans="2:6" hidden="1" x14ac:dyDescent="0.3">
      <c r="B1" s="4">
        <v>12</v>
      </c>
      <c r="C1" s="23">
        <f>'Исходные данные'!C41</f>
        <v>0.25</v>
      </c>
    </row>
    <row r="2" spans="2:6" hidden="1" x14ac:dyDescent="0.3">
      <c r="C2" s="23">
        <f>'Исходные данные'!D41</f>
        <v>0</v>
      </c>
      <c r="D2" s="24"/>
    </row>
    <row r="3" spans="2:6" hidden="1" x14ac:dyDescent="0.3">
      <c r="C3" s="23">
        <f>'Исходные данные'!E41</f>
        <v>0</v>
      </c>
      <c r="D3" s="24"/>
    </row>
    <row r="4" spans="2:6" hidden="1" x14ac:dyDescent="0.3">
      <c r="C4" s="23">
        <f>'Исходные данные'!F41</f>
        <v>0</v>
      </c>
      <c r="D4" s="24"/>
    </row>
    <row r="5" spans="2:6" hidden="1" x14ac:dyDescent="0.3">
      <c r="C5" s="23">
        <f>'Исходные данные'!G41</f>
        <v>0</v>
      </c>
      <c r="D5" s="24"/>
    </row>
    <row r="6" spans="2:6" hidden="1" x14ac:dyDescent="0.3">
      <c r="C6" s="23">
        <f>+'Исходные данные'!H41</f>
        <v>0</v>
      </c>
    </row>
    <row r="7" spans="2:6" hidden="1" x14ac:dyDescent="0.3">
      <c r="C7" s="23">
        <f>+'Исходные данные'!I41</f>
        <v>0</v>
      </c>
    </row>
    <row r="8" spans="2:6" hidden="1" x14ac:dyDescent="0.3">
      <c r="C8" s="23"/>
    </row>
    <row r="9" spans="2:6" ht="18" x14ac:dyDescent="0.35">
      <c r="B9" s="25" t="s">
        <v>17</v>
      </c>
      <c r="C9" s="26" t="str">
        <f>'Исходные данные'!C33</f>
        <v>исправьте ошибки</v>
      </c>
    </row>
    <row r="10" spans="2:6" ht="18.600000000000001" thickBot="1" x14ac:dyDescent="0.4">
      <c r="B10" s="25" t="s">
        <v>18</v>
      </c>
      <c r="C10" s="59">
        <v>12</v>
      </c>
    </row>
    <row r="11" spans="2:6" ht="18" x14ac:dyDescent="0.35">
      <c r="B11" s="25" t="s">
        <v>19</v>
      </c>
      <c r="C11" s="28">
        <f>VLOOKUP(C10,B1:C7,2,FALSE)</f>
        <v>0.25</v>
      </c>
      <c r="E11" s="252" t="s">
        <v>20</v>
      </c>
      <c r="F11" s="253"/>
    </row>
    <row r="12" spans="2:6" ht="15" thickBot="1" x14ac:dyDescent="0.35">
      <c r="E12" s="254" t="e">
        <f>SUM(E18:E29)</f>
        <v>#VALUE!</v>
      </c>
      <c r="F12" s="255"/>
    </row>
    <row r="14" spans="2:6" ht="15.6" x14ac:dyDescent="0.3">
      <c r="B14" s="256" t="s">
        <v>21</v>
      </c>
      <c r="C14" s="256"/>
      <c r="D14" s="256"/>
      <c r="E14" s="256"/>
      <c r="F14" s="256"/>
    </row>
    <row r="16" spans="2:6" x14ac:dyDescent="0.3">
      <c r="B16" s="29" t="s">
        <v>23</v>
      </c>
      <c r="C16" s="29" t="s">
        <v>24</v>
      </c>
      <c r="D16" s="29" t="s">
        <v>25</v>
      </c>
      <c r="E16" s="29" t="s">
        <v>26</v>
      </c>
      <c r="F16" s="29" t="s">
        <v>16</v>
      </c>
    </row>
    <row r="17" spans="1:6" x14ac:dyDescent="0.3">
      <c r="B17" s="30"/>
      <c r="C17" s="31" t="str">
        <f>C9</f>
        <v>исправьте ошибки</v>
      </c>
      <c r="D17" s="30"/>
      <c r="E17" s="30"/>
      <c r="F17" s="30"/>
    </row>
    <row r="18" spans="1:6" x14ac:dyDescent="0.3">
      <c r="A18" s="32">
        <v>1</v>
      </c>
      <c r="B18" s="33">
        <f t="shared" ref="B18:B81" si="0">IF(A18&lt;=$C$10,A18," ")</f>
        <v>1</v>
      </c>
      <c r="C18" s="31" t="e">
        <f>IF(B18=A18,C17-D18," ")</f>
        <v>#VALUE!</v>
      </c>
      <c r="D18" s="31" t="e">
        <f>IF(B18=A18,F18-E18," ")</f>
        <v>#VALUE!</v>
      </c>
      <c r="E18" s="31" t="e">
        <f>IF(B18=A18,C17*$C$11/12," ")</f>
        <v>#VALUE!</v>
      </c>
      <c r="F18" s="34" t="e">
        <f>IF(B18=A18,-PMT($C$11/12,$C$10,$C$9)/2," ")</f>
        <v>#VALUE!</v>
      </c>
    </row>
    <row r="19" spans="1:6" x14ac:dyDescent="0.3">
      <c r="A19" s="32">
        <v>2</v>
      </c>
      <c r="B19" s="33">
        <f t="shared" si="0"/>
        <v>2</v>
      </c>
      <c r="C19" s="31" t="e">
        <f t="shared" ref="C19:C82" si="1">IF(B19=A19,C18-D19," ")</f>
        <v>#VALUE!</v>
      </c>
      <c r="D19" s="31" t="e">
        <f t="shared" ref="D19:D82" si="2">IF(B19=A19,F19-E19," ")</f>
        <v>#VALUE!</v>
      </c>
      <c r="E19" s="31" t="e">
        <f t="shared" ref="E19:E82" si="3">IF(B19=A19,C18*$C$11/12," ")</f>
        <v>#VALUE!</v>
      </c>
      <c r="F19" s="34" t="e">
        <f t="shared" ref="F19:F29" si="4">IF(B19=A19,-PMT($C$11/12,$C$10,$C$9)/2," ")</f>
        <v>#VALUE!</v>
      </c>
    </row>
    <row r="20" spans="1:6" x14ac:dyDescent="0.3">
      <c r="A20" s="32">
        <v>3</v>
      </c>
      <c r="B20" s="33">
        <f t="shared" si="0"/>
        <v>3</v>
      </c>
      <c r="C20" s="31" t="e">
        <f t="shared" si="1"/>
        <v>#VALUE!</v>
      </c>
      <c r="D20" s="31" t="e">
        <f t="shared" si="2"/>
        <v>#VALUE!</v>
      </c>
      <c r="E20" s="31" t="e">
        <f t="shared" si="3"/>
        <v>#VALUE!</v>
      </c>
      <c r="F20" s="34" t="e">
        <f t="shared" si="4"/>
        <v>#VALUE!</v>
      </c>
    </row>
    <row r="21" spans="1:6" x14ac:dyDescent="0.3">
      <c r="A21" s="32">
        <v>4</v>
      </c>
      <c r="B21" s="33">
        <f t="shared" si="0"/>
        <v>4</v>
      </c>
      <c r="C21" s="31" t="e">
        <f t="shared" si="1"/>
        <v>#VALUE!</v>
      </c>
      <c r="D21" s="31" t="e">
        <f t="shared" si="2"/>
        <v>#VALUE!</v>
      </c>
      <c r="E21" s="31" t="e">
        <f t="shared" si="3"/>
        <v>#VALUE!</v>
      </c>
      <c r="F21" s="34" t="e">
        <f t="shared" si="4"/>
        <v>#VALUE!</v>
      </c>
    </row>
    <row r="22" spans="1:6" x14ac:dyDescent="0.3">
      <c r="A22" s="32">
        <v>5</v>
      </c>
      <c r="B22" s="33">
        <f t="shared" si="0"/>
        <v>5</v>
      </c>
      <c r="C22" s="31" t="e">
        <f t="shared" si="1"/>
        <v>#VALUE!</v>
      </c>
      <c r="D22" s="31" t="e">
        <f t="shared" si="2"/>
        <v>#VALUE!</v>
      </c>
      <c r="E22" s="31" t="e">
        <f t="shared" si="3"/>
        <v>#VALUE!</v>
      </c>
      <c r="F22" s="34" t="e">
        <f t="shared" si="4"/>
        <v>#VALUE!</v>
      </c>
    </row>
    <row r="23" spans="1:6" x14ac:dyDescent="0.3">
      <c r="A23" s="32">
        <v>6</v>
      </c>
      <c r="B23" s="33">
        <f t="shared" si="0"/>
        <v>6</v>
      </c>
      <c r="C23" s="31" t="e">
        <f t="shared" si="1"/>
        <v>#VALUE!</v>
      </c>
      <c r="D23" s="31" t="e">
        <f t="shared" si="2"/>
        <v>#VALUE!</v>
      </c>
      <c r="E23" s="31" t="e">
        <f t="shared" si="3"/>
        <v>#VALUE!</v>
      </c>
      <c r="F23" s="34" t="e">
        <f t="shared" si="4"/>
        <v>#VALUE!</v>
      </c>
    </row>
    <row r="24" spans="1:6" x14ac:dyDescent="0.3">
      <c r="A24" s="32">
        <v>7</v>
      </c>
      <c r="B24" s="33">
        <f t="shared" si="0"/>
        <v>7</v>
      </c>
      <c r="C24" s="31" t="e">
        <f t="shared" si="1"/>
        <v>#VALUE!</v>
      </c>
      <c r="D24" s="31" t="e">
        <f t="shared" si="2"/>
        <v>#VALUE!</v>
      </c>
      <c r="E24" s="31" t="e">
        <f t="shared" si="3"/>
        <v>#VALUE!</v>
      </c>
      <c r="F24" s="34" t="e">
        <f t="shared" si="4"/>
        <v>#VALUE!</v>
      </c>
    </row>
    <row r="25" spans="1:6" x14ac:dyDescent="0.3">
      <c r="A25" s="32">
        <v>8</v>
      </c>
      <c r="B25" s="33">
        <f t="shared" si="0"/>
        <v>8</v>
      </c>
      <c r="C25" s="31" t="e">
        <f t="shared" si="1"/>
        <v>#VALUE!</v>
      </c>
      <c r="D25" s="31" t="e">
        <f t="shared" si="2"/>
        <v>#VALUE!</v>
      </c>
      <c r="E25" s="31" t="e">
        <f t="shared" si="3"/>
        <v>#VALUE!</v>
      </c>
      <c r="F25" s="34" t="e">
        <f t="shared" si="4"/>
        <v>#VALUE!</v>
      </c>
    </row>
    <row r="26" spans="1:6" x14ac:dyDescent="0.3">
      <c r="A26" s="32">
        <v>9</v>
      </c>
      <c r="B26" s="33">
        <f t="shared" si="0"/>
        <v>9</v>
      </c>
      <c r="C26" s="31" t="e">
        <f t="shared" si="1"/>
        <v>#VALUE!</v>
      </c>
      <c r="D26" s="31" t="e">
        <f t="shared" si="2"/>
        <v>#VALUE!</v>
      </c>
      <c r="E26" s="31" t="e">
        <f t="shared" si="3"/>
        <v>#VALUE!</v>
      </c>
      <c r="F26" s="34" t="e">
        <f t="shared" si="4"/>
        <v>#VALUE!</v>
      </c>
    </row>
    <row r="27" spans="1:6" x14ac:dyDescent="0.3">
      <c r="A27" s="32">
        <v>10</v>
      </c>
      <c r="B27" s="33">
        <f t="shared" si="0"/>
        <v>10</v>
      </c>
      <c r="C27" s="31" t="e">
        <f t="shared" si="1"/>
        <v>#VALUE!</v>
      </c>
      <c r="D27" s="31" t="e">
        <f t="shared" si="2"/>
        <v>#VALUE!</v>
      </c>
      <c r="E27" s="31" t="e">
        <f t="shared" si="3"/>
        <v>#VALUE!</v>
      </c>
      <c r="F27" s="34" t="e">
        <f t="shared" si="4"/>
        <v>#VALUE!</v>
      </c>
    </row>
    <row r="28" spans="1:6" x14ac:dyDescent="0.3">
      <c r="A28" s="32">
        <v>11</v>
      </c>
      <c r="B28" s="33">
        <f t="shared" si="0"/>
        <v>11</v>
      </c>
      <c r="C28" s="31" t="e">
        <f t="shared" si="1"/>
        <v>#VALUE!</v>
      </c>
      <c r="D28" s="31" t="e">
        <f t="shared" si="2"/>
        <v>#VALUE!</v>
      </c>
      <c r="E28" s="31" t="e">
        <f t="shared" si="3"/>
        <v>#VALUE!</v>
      </c>
      <c r="F28" s="34" t="e">
        <f t="shared" si="4"/>
        <v>#VALUE!</v>
      </c>
    </row>
    <row r="29" spans="1:6" hidden="1" x14ac:dyDescent="0.3">
      <c r="A29" s="32">
        <v>12</v>
      </c>
      <c r="B29" s="33">
        <f t="shared" si="0"/>
        <v>12</v>
      </c>
      <c r="C29" s="31" t="e">
        <f t="shared" si="1"/>
        <v>#VALUE!</v>
      </c>
      <c r="D29" s="31" t="e">
        <f t="shared" si="2"/>
        <v>#VALUE!</v>
      </c>
      <c r="E29" s="31" t="e">
        <f t="shared" si="3"/>
        <v>#VALUE!</v>
      </c>
      <c r="F29" s="34" t="e">
        <f t="shared" si="4"/>
        <v>#VALUE!</v>
      </c>
    </row>
    <row r="30" spans="1:6" x14ac:dyDescent="0.3">
      <c r="A30" s="32">
        <v>13</v>
      </c>
      <c r="B30" s="60" t="s">
        <v>40</v>
      </c>
      <c r="C30" s="61" t="e">
        <f>C29</f>
        <v>#VALUE!</v>
      </c>
      <c r="D30" s="31" t="str">
        <f t="shared" si="2"/>
        <v xml:space="preserve"> </v>
      </c>
      <c r="E30" s="61" t="e">
        <f>E29</f>
        <v>#VALUE!</v>
      </c>
      <c r="F30" s="62" t="e">
        <f>C29+F29</f>
        <v>#VALUE!</v>
      </c>
    </row>
    <row r="31" spans="1:6" x14ac:dyDescent="0.3">
      <c r="A31" s="32">
        <v>14</v>
      </c>
      <c r="B31" s="33" t="str">
        <f t="shared" si="0"/>
        <v xml:space="preserve"> </v>
      </c>
      <c r="C31" s="31" t="str">
        <f t="shared" si="1"/>
        <v xml:space="preserve"> </v>
      </c>
      <c r="D31" s="31" t="str">
        <f t="shared" si="2"/>
        <v xml:space="preserve"> </v>
      </c>
      <c r="E31" s="31" t="str">
        <f t="shared" si="3"/>
        <v xml:space="preserve"> </v>
      </c>
      <c r="F31" s="34" t="str">
        <f t="shared" ref="F31:F93" si="5">IF(B31=A31,-PMT($C$11/12,$C$10,$C$9)," ")</f>
        <v xml:space="preserve"> </v>
      </c>
    </row>
    <row r="32" spans="1:6" x14ac:dyDescent="0.3">
      <c r="A32" s="32">
        <v>15</v>
      </c>
      <c r="B32" s="33" t="str">
        <f t="shared" si="0"/>
        <v xml:space="preserve"> </v>
      </c>
      <c r="C32" s="31" t="str">
        <f t="shared" si="1"/>
        <v xml:space="preserve"> </v>
      </c>
      <c r="D32" s="31" t="str">
        <f t="shared" si="2"/>
        <v xml:space="preserve"> </v>
      </c>
      <c r="E32" s="31" t="str">
        <f t="shared" si="3"/>
        <v xml:space="preserve"> </v>
      </c>
      <c r="F32" s="34" t="str">
        <f t="shared" si="5"/>
        <v xml:space="preserve"> </v>
      </c>
    </row>
    <row r="33" spans="1:6" x14ac:dyDescent="0.3">
      <c r="A33" s="32">
        <v>16</v>
      </c>
      <c r="B33" s="33" t="str">
        <f t="shared" si="0"/>
        <v xml:space="preserve"> </v>
      </c>
      <c r="C33" s="31" t="str">
        <f t="shared" si="1"/>
        <v xml:space="preserve"> </v>
      </c>
      <c r="D33" s="31" t="str">
        <f t="shared" si="2"/>
        <v xml:space="preserve"> </v>
      </c>
      <c r="E33" s="31" t="str">
        <f t="shared" si="3"/>
        <v xml:space="preserve"> </v>
      </c>
      <c r="F33" s="34" t="str">
        <f t="shared" si="5"/>
        <v xml:space="preserve"> </v>
      </c>
    </row>
    <row r="34" spans="1:6" x14ac:dyDescent="0.3">
      <c r="A34" s="32">
        <v>17</v>
      </c>
      <c r="B34" s="33" t="str">
        <f t="shared" si="0"/>
        <v xml:space="preserve"> </v>
      </c>
      <c r="C34" s="31" t="str">
        <f t="shared" si="1"/>
        <v xml:space="preserve"> </v>
      </c>
      <c r="D34" s="31" t="str">
        <f t="shared" si="2"/>
        <v xml:space="preserve"> </v>
      </c>
      <c r="E34" s="31" t="str">
        <f t="shared" si="3"/>
        <v xml:space="preserve"> </v>
      </c>
      <c r="F34" s="34" t="str">
        <f t="shared" si="5"/>
        <v xml:space="preserve"> </v>
      </c>
    </row>
    <row r="35" spans="1:6" x14ac:dyDescent="0.3">
      <c r="A35" s="32">
        <v>18</v>
      </c>
      <c r="B35" s="33" t="str">
        <f t="shared" si="0"/>
        <v xml:space="preserve"> </v>
      </c>
      <c r="C35" s="31" t="str">
        <f t="shared" si="1"/>
        <v xml:space="preserve"> </v>
      </c>
      <c r="D35" s="31" t="str">
        <f t="shared" si="2"/>
        <v xml:space="preserve"> </v>
      </c>
      <c r="E35" s="31" t="str">
        <f t="shared" si="3"/>
        <v xml:space="preserve"> </v>
      </c>
      <c r="F35" s="34" t="str">
        <f t="shared" si="5"/>
        <v xml:space="preserve"> </v>
      </c>
    </row>
    <row r="36" spans="1:6" x14ac:dyDescent="0.3">
      <c r="A36" s="32">
        <v>19</v>
      </c>
      <c r="B36" s="33" t="str">
        <f t="shared" si="0"/>
        <v xml:space="preserve"> </v>
      </c>
      <c r="C36" s="31" t="str">
        <f t="shared" si="1"/>
        <v xml:space="preserve"> </v>
      </c>
      <c r="D36" s="31" t="str">
        <f t="shared" si="2"/>
        <v xml:space="preserve"> </v>
      </c>
      <c r="E36" s="31" t="str">
        <f t="shared" si="3"/>
        <v xml:space="preserve"> </v>
      </c>
      <c r="F36" s="34" t="str">
        <f t="shared" si="5"/>
        <v xml:space="preserve"> </v>
      </c>
    </row>
    <row r="37" spans="1:6" x14ac:dyDescent="0.3">
      <c r="A37" s="32">
        <v>20</v>
      </c>
      <c r="B37" s="33" t="str">
        <f t="shared" si="0"/>
        <v xml:space="preserve"> </v>
      </c>
      <c r="C37" s="31" t="str">
        <f t="shared" si="1"/>
        <v xml:space="preserve"> </v>
      </c>
      <c r="D37" s="31" t="str">
        <f t="shared" si="2"/>
        <v xml:space="preserve"> </v>
      </c>
      <c r="E37" s="31" t="str">
        <f t="shared" si="3"/>
        <v xml:space="preserve"> </v>
      </c>
      <c r="F37" s="34" t="str">
        <f t="shared" si="5"/>
        <v xml:space="preserve"> </v>
      </c>
    </row>
    <row r="38" spans="1:6" x14ac:dyDescent="0.3">
      <c r="A38" s="32">
        <v>21</v>
      </c>
      <c r="B38" s="33" t="str">
        <f t="shared" si="0"/>
        <v xml:space="preserve"> </v>
      </c>
      <c r="C38" s="31" t="str">
        <f t="shared" si="1"/>
        <v xml:space="preserve"> </v>
      </c>
      <c r="D38" s="31" t="str">
        <f t="shared" si="2"/>
        <v xml:space="preserve"> </v>
      </c>
      <c r="E38" s="31" t="str">
        <f t="shared" si="3"/>
        <v xml:space="preserve"> </v>
      </c>
      <c r="F38" s="34" t="str">
        <f t="shared" si="5"/>
        <v xml:space="preserve"> </v>
      </c>
    </row>
    <row r="39" spans="1:6" x14ac:dyDescent="0.3">
      <c r="A39" s="32">
        <v>22</v>
      </c>
      <c r="B39" s="33" t="str">
        <f t="shared" si="0"/>
        <v xml:space="preserve"> </v>
      </c>
      <c r="C39" s="31" t="str">
        <f t="shared" si="1"/>
        <v xml:space="preserve"> </v>
      </c>
      <c r="D39" s="31" t="str">
        <f t="shared" si="2"/>
        <v xml:space="preserve"> </v>
      </c>
      <c r="E39" s="31" t="str">
        <f t="shared" si="3"/>
        <v xml:space="preserve"> </v>
      </c>
      <c r="F39" s="34" t="str">
        <f t="shared" si="5"/>
        <v xml:space="preserve"> </v>
      </c>
    </row>
    <row r="40" spans="1:6" x14ac:dyDescent="0.3">
      <c r="A40" s="32">
        <v>23</v>
      </c>
      <c r="B40" s="33" t="str">
        <f t="shared" si="0"/>
        <v xml:space="preserve"> </v>
      </c>
      <c r="C40" s="31" t="str">
        <f t="shared" si="1"/>
        <v xml:space="preserve"> </v>
      </c>
      <c r="D40" s="31" t="str">
        <f t="shared" si="2"/>
        <v xml:space="preserve"> </v>
      </c>
      <c r="E40" s="31" t="str">
        <f t="shared" si="3"/>
        <v xml:space="preserve"> </v>
      </c>
      <c r="F40" s="34" t="str">
        <f t="shared" si="5"/>
        <v xml:space="preserve"> </v>
      </c>
    </row>
    <row r="41" spans="1:6" x14ac:dyDescent="0.3">
      <c r="A41" s="32">
        <v>24</v>
      </c>
      <c r="B41" s="33" t="str">
        <f t="shared" si="0"/>
        <v xml:space="preserve"> </v>
      </c>
      <c r="C41" s="31" t="str">
        <f t="shared" si="1"/>
        <v xml:space="preserve"> </v>
      </c>
      <c r="D41" s="31" t="str">
        <f t="shared" si="2"/>
        <v xml:space="preserve"> </v>
      </c>
      <c r="E41" s="31" t="str">
        <f t="shared" si="3"/>
        <v xml:space="preserve"> </v>
      </c>
      <c r="F41" s="34" t="str">
        <f t="shared" si="5"/>
        <v xml:space="preserve"> </v>
      </c>
    </row>
    <row r="42" spans="1:6" x14ac:dyDescent="0.3">
      <c r="A42" s="32">
        <v>25</v>
      </c>
      <c r="B42" s="33" t="str">
        <f t="shared" si="0"/>
        <v xml:space="preserve"> </v>
      </c>
      <c r="C42" s="31" t="str">
        <f t="shared" si="1"/>
        <v xml:space="preserve"> </v>
      </c>
      <c r="D42" s="31" t="str">
        <f t="shared" si="2"/>
        <v xml:space="preserve"> </v>
      </c>
      <c r="E42" s="31" t="str">
        <f t="shared" si="3"/>
        <v xml:space="preserve"> </v>
      </c>
      <c r="F42" s="34" t="str">
        <f t="shared" si="5"/>
        <v xml:space="preserve"> </v>
      </c>
    </row>
    <row r="43" spans="1:6" x14ac:dyDescent="0.3">
      <c r="A43" s="32">
        <v>26</v>
      </c>
      <c r="B43" s="33" t="str">
        <f t="shared" si="0"/>
        <v xml:space="preserve"> </v>
      </c>
      <c r="C43" s="31" t="str">
        <f t="shared" si="1"/>
        <v xml:space="preserve"> </v>
      </c>
      <c r="D43" s="31" t="str">
        <f t="shared" si="2"/>
        <v xml:space="preserve"> </v>
      </c>
      <c r="E43" s="31" t="str">
        <f t="shared" si="3"/>
        <v xml:space="preserve"> </v>
      </c>
      <c r="F43" s="34" t="str">
        <f t="shared" si="5"/>
        <v xml:space="preserve"> </v>
      </c>
    </row>
    <row r="44" spans="1:6" x14ac:dyDescent="0.3">
      <c r="A44" s="32">
        <v>27</v>
      </c>
      <c r="B44" s="33" t="str">
        <f t="shared" si="0"/>
        <v xml:space="preserve"> </v>
      </c>
      <c r="C44" s="31" t="str">
        <f t="shared" si="1"/>
        <v xml:space="preserve"> </v>
      </c>
      <c r="D44" s="31" t="str">
        <f t="shared" si="2"/>
        <v xml:space="preserve"> </v>
      </c>
      <c r="E44" s="31" t="str">
        <f t="shared" si="3"/>
        <v xml:space="preserve"> </v>
      </c>
      <c r="F44" s="34" t="str">
        <f t="shared" si="5"/>
        <v xml:space="preserve"> </v>
      </c>
    </row>
    <row r="45" spans="1:6" x14ac:dyDescent="0.3">
      <c r="A45" s="32">
        <v>28</v>
      </c>
      <c r="B45" s="33" t="str">
        <f t="shared" si="0"/>
        <v xml:space="preserve"> </v>
      </c>
      <c r="C45" s="31" t="str">
        <f t="shared" si="1"/>
        <v xml:space="preserve"> </v>
      </c>
      <c r="D45" s="31" t="str">
        <f t="shared" si="2"/>
        <v xml:space="preserve"> </v>
      </c>
      <c r="E45" s="31" t="str">
        <f t="shared" si="3"/>
        <v xml:space="preserve"> </v>
      </c>
      <c r="F45" s="34" t="str">
        <f t="shared" si="5"/>
        <v xml:space="preserve"> </v>
      </c>
    </row>
    <row r="46" spans="1:6" x14ac:dyDescent="0.3">
      <c r="A46" s="32">
        <v>29</v>
      </c>
      <c r="B46" s="33" t="str">
        <f t="shared" si="0"/>
        <v xml:space="preserve"> </v>
      </c>
      <c r="C46" s="31" t="str">
        <f t="shared" si="1"/>
        <v xml:space="preserve"> </v>
      </c>
      <c r="D46" s="31" t="str">
        <f t="shared" si="2"/>
        <v xml:space="preserve"> </v>
      </c>
      <c r="E46" s="31" t="str">
        <f t="shared" si="3"/>
        <v xml:space="preserve"> </v>
      </c>
      <c r="F46" s="34" t="str">
        <f t="shared" si="5"/>
        <v xml:space="preserve"> </v>
      </c>
    </row>
    <row r="47" spans="1:6" x14ac:dyDescent="0.3">
      <c r="A47" s="32">
        <v>30</v>
      </c>
      <c r="B47" s="33" t="str">
        <f t="shared" si="0"/>
        <v xml:space="preserve"> </v>
      </c>
      <c r="C47" s="31" t="str">
        <f t="shared" si="1"/>
        <v xml:space="preserve"> </v>
      </c>
      <c r="D47" s="31" t="str">
        <f t="shared" si="2"/>
        <v xml:space="preserve"> </v>
      </c>
      <c r="E47" s="31" t="str">
        <f t="shared" si="3"/>
        <v xml:space="preserve"> </v>
      </c>
      <c r="F47" s="34" t="str">
        <f t="shared" si="5"/>
        <v xml:space="preserve"> </v>
      </c>
    </row>
    <row r="48" spans="1:6" x14ac:dyDescent="0.3">
      <c r="A48" s="32">
        <v>31</v>
      </c>
      <c r="B48" s="33" t="str">
        <f t="shared" si="0"/>
        <v xml:space="preserve"> </v>
      </c>
      <c r="C48" s="31" t="str">
        <f t="shared" si="1"/>
        <v xml:space="preserve"> </v>
      </c>
      <c r="D48" s="31" t="str">
        <f t="shared" si="2"/>
        <v xml:space="preserve"> </v>
      </c>
      <c r="E48" s="31" t="str">
        <f t="shared" si="3"/>
        <v xml:space="preserve"> </v>
      </c>
      <c r="F48" s="34" t="str">
        <f t="shared" si="5"/>
        <v xml:space="preserve"> </v>
      </c>
    </row>
    <row r="49" spans="1:6" x14ac:dyDescent="0.3">
      <c r="A49" s="32">
        <v>32</v>
      </c>
      <c r="B49" s="33" t="str">
        <f t="shared" si="0"/>
        <v xml:space="preserve"> </v>
      </c>
      <c r="C49" s="31" t="str">
        <f t="shared" si="1"/>
        <v xml:space="preserve"> </v>
      </c>
      <c r="D49" s="31" t="str">
        <f t="shared" si="2"/>
        <v xml:space="preserve"> </v>
      </c>
      <c r="E49" s="31" t="str">
        <f t="shared" si="3"/>
        <v xml:space="preserve"> </v>
      </c>
      <c r="F49" s="34" t="str">
        <f t="shared" si="5"/>
        <v xml:space="preserve"> </v>
      </c>
    </row>
    <row r="50" spans="1:6" x14ac:dyDescent="0.3">
      <c r="A50" s="32">
        <v>33</v>
      </c>
      <c r="B50" s="33" t="str">
        <f t="shared" si="0"/>
        <v xml:space="preserve"> </v>
      </c>
      <c r="C50" s="31" t="str">
        <f t="shared" si="1"/>
        <v xml:space="preserve"> </v>
      </c>
      <c r="D50" s="31" t="str">
        <f t="shared" si="2"/>
        <v xml:space="preserve"> </v>
      </c>
      <c r="E50" s="31" t="str">
        <f t="shared" si="3"/>
        <v xml:space="preserve"> </v>
      </c>
      <c r="F50" s="34" t="str">
        <f t="shared" si="5"/>
        <v xml:space="preserve"> </v>
      </c>
    </row>
    <row r="51" spans="1:6" x14ac:dyDescent="0.3">
      <c r="A51" s="32">
        <v>34</v>
      </c>
      <c r="B51" s="33" t="str">
        <f t="shared" si="0"/>
        <v xml:space="preserve"> </v>
      </c>
      <c r="C51" s="31" t="str">
        <f t="shared" si="1"/>
        <v xml:space="preserve"> </v>
      </c>
      <c r="D51" s="31" t="str">
        <f t="shared" si="2"/>
        <v xml:space="preserve"> </v>
      </c>
      <c r="E51" s="31" t="str">
        <f t="shared" si="3"/>
        <v xml:space="preserve"> </v>
      </c>
      <c r="F51" s="34" t="str">
        <f t="shared" si="5"/>
        <v xml:space="preserve"> </v>
      </c>
    </row>
    <row r="52" spans="1:6" x14ac:dyDescent="0.3">
      <c r="A52" s="32">
        <v>35</v>
      </c>
      <c r="B52" s="33" t="str">
        <f t="shared" si="0"/>
        <v xml:space="preserve"> </v>
      </c>
      <c r="C52" s="31" t="str">
        <f t="shared" si="1"/>
        <v xml:space="preserve"> </v>
      </c>
      <c r="D52" s="31" t="str">
        <f t="shared" si="2"/>
        <v xml:space="preserve"> </v>
      </c>
      <c r="E52" s="31" t="str">
        <f t="shared" si="3"/>
        <v xml:space="preserve"> </v>
      </c>
      <c r="F52" s="34" t="str">
        <f t="shared" si="5"/>
        <v xml:space="preserve"> </v>
      </c>
    </row>
    <row r="53" spans="1:6" x14ac:dyDescent="0.3">
      <c r="A53" s="32">
        <v>36</v>
      </c>
      <c r="B53" s="33" t="str">
        <f t="shared" si="0"/>
        <v xml:space="preserve"> </v>
      </c>
      <c r="C53" s="31" t="str">
        <f t="shared" si="1"/>
        <v xml:space="preserve"> </v>
      </c>
      <c r="D53" s="31" t="str">
        <f t="shared" si="2"/>
        <v xml:space="preserve"> </v>
      </c>
      <c r="E53" s="31" t="str">
        <f t="shared" si="3"/>
        <v xml:space="preserve"> </v>
      </c>
      <c r="F53" s="34" t="str">
        <f t="shared" si="5"/>
        <v xml:space="preserve"> </v>
      </c>
    </row>
    <row r="54" spans="1:6" x14ac:dyDescent="0.3">
      <c r="A54" s="32">
        <v>37</v>
      </c>
      <c r="B54" s="33" t="str">
        <f t="shared" si="0"/>
        <v xml:space="preserve"> </v>
      </c>
      <c r="C54" s="31" t="str">
        <f t="shared" si="1"/>
        <v xml:space="preserve"> </v>
      </c>
      <c r="D54" s="31" t="str">
        <f t="shared" si="2"/>
        <v xml:space="preserve"> </v>
      </c>
      <c r="E54" s="31" t="str">
        <f t="shared" si="3"/>
        <v xml:space="preserve"> </v>
      </c>
      <c r="F54" s="34" t="str">
        <f t="shared" si="5"/>
        <v xml:space="preserve"> </v>
      </c>
    </row>
    <row r="55" spans="1:6" x14ac:dyDescent="0.3">
      <c r="A55" s="32">
        <v>38</v>
      </c>
      <c r="B55" s="33" t="str">
        <f t="shared" si="0"/>
        <v xml:space="preserve"> </v>
      </c>
      <c r="C55" s="31" t="str">
        <f t="shared" si="1"/>
        <v xml:space="preserve"> </v>
      </c>
      <c r="D55" s="31" t="str">
        <f t="shared" si="2"/>
        <v xml:space="preserve"> </v>
      </c>
      <c r="E55" s="31" t="str">
        <f t="shared" si="3"/>
        <v xml:space="preserve"> </v>
      </c>
      <c r="F55" s="34" t="str">
        <f t="shared" si="5"/>
        <v xml:space="preserve"> </v>
      </c>
    </row>
    <row r="56" spans="1:6" x14ac:dyDescent="0.3">
      <c r="A56" s="32">
        <v>39</v>
      </c>
      <c r="B56" s="33" t="str">
        <f t="shared" si="0"/>
        <v xml:space="preserve"> </v>
      </c>
      <c r="C56" s="31" t="str">
        <f t="shared" si="1"/>
        <v xml:space="preserve"> </v>
      </c>
      <c r="D56" s="31" t="str">
        <f t="shared" si="2"/>
        <v xml:space="preserve"> </v>
      </c>
      <c r="E56" s="31" t="str">
        <f t="shared" si="3"/>
        <v xml:space="preserve"> </v>
      </c>
      <c r="F56" s="34" t="str">
        <f t="shared" si="5"/>
        <v xml:space="preserve"> </v>
      </c>
    </row>
    <row r="57" spans="1:6" x14ac:dyDescent="0.3">
      <c r="A57" s="32">
        <v>40</v>
      </c>
      <c r="B57" s="33" t="str">
        <f t="shared" si="0"/>
        <v xml:space="preserve"> </v>
      </c>
      <c r="C57" s="31" t="str">
        <f t="shared" si="1"/>
        <v xml:space="preserve"> </v>
      </c>
      <c r="D57" s="31" t="str">
        <f t="shared" si="2"/>
        <v xml:space="preserve"> </v>
      </c>
      <c r="E57" s="31" t="str">
        <f t="shared" si="3"/>
        <v xml:space="preserve"> </v>
      </c>
      <c r="F57" s="34" t="str">
        <f t="shared" si="5"/>
        <v xml:space="preserve"> </v>
      </c>
    </row>
    <row r="58" spans="1:6" x14ac:dyDescent="0.3">
      <c r="A58" s="32">
        <v>41</v>
      </c>
      <c r="B58" s="33" t="str">
        <f t="shared" si="0"/>
        <v xml:space="preserve"> </v>
      </c>
      <c r="C58" s="31" t="str">
        <f t="shared" si="1"/>
        <v xml:space="preserve"> </v>
      </c>
      <c r="D58" s="31" t="str">
        <f t="shared" si="2"/>
        <v xml:space="preserve"> </v>
      </c>
      <c r="E58" s="31" t="str">
        <f t="shared" si="3"/>
        <v xml:space="preserve"> </v>
      </c>
      <c r="F58" s="34" t="str">
        <f t="shared" si="5"/>
        <v xml:space="preserve"> </v>
      </c>
    </row>
    <row r="59" spans="1:6" x14ac:dyDescent="0.3">
      <c r="A59" s="32">
        <v>42</v>
      </c>
      <c r="B59" s="33" t="str">
        <f t="shared" si="0"/>
        <v xml:space="preserve"> </v>
      </c>
      <c r="C59" s="31" t="str">
        <f t="shared" si="1"/>
        <v xml:space="preserve"> </v>
      </c>
      <c r="D59" s="31" t="str">
        <f t="shared" si="2"/>
        <v xml:space="preserve"> </v>
      </c>
      <c r="E59" s="31" t="str">
        <f t="shared" si="3"/>
        <v xml:space="preserve"> </v>
      </c>
      <c r="F59" s="34" t="str">
        <f t="shared" si="5"/>
        <v xml:space="preserve"> </v>
      </c>
    </row>
    <row r="60" spans="1:6" x14ac:dyDescent="0.3">
      <c r="A60" s="32">
        <v>43</v>
      </c>
      <c r="B60" s="33" t="str">
        <f t="shared" si="0"/>
        <v xml:space="preserve"> </v>
      </c>
      <c r="C60" s="31" t="str">
        <f t="shared" si="1"/>
        <v xml:space="preserve"> </v>
      </c>
      <c r="D60" s="31" t="str">
        <f t="shared" si="2"/>
        <v xml:space="preserve"> </v>
      </c>
      <c r="E60" s="31" t="str">
        <f t="shared" si="3"/>
        <v xml:space="preserve"> </v>
      </c>
      <c r="F60" s="34" t="str">
        <f t="shared" si="5"/>
        <v xml:space="preserve"> </v>
      </c>
    </row>
    <row r="61" spans="1:6" x14ac:dyDescent="0.3">
      <c r="A61" s="32">
        <v>44</v>
      </c>
      <c r="B61" s="33" t="str">
        <f t="shared" si="0"/>
        <v xml:space="preserve"> </v>
      </c>
      <c r="C61" s="31" t="str">
        <f t="shared" si="1"/>
        <v xml:space="preserve"> </v>
      </c>
      <c r="D61" s="31" t="str">
        <f t="shared" si="2"/>
        <v xml:space="preserve"> </v>
      </c>
      <c r="E61" s="31" t="str">
        <f t="shared" si="3"/>
        <v xml:space="preserve"> </v>
      </c>
      <c r="F61" s="34" t="str">
        <f t="shared" si="5"/>
        <v xml:space="preserve"> </v>
      </c>
    </row>
    <row r="62" spans="1:6" x14ac:dyDescent="0.3">
      <c r="A62" s="32">
        <v>45</v>
      </c>
      <c r="B62" s="33" t="str">
        <f t="shared" si="0"/>
        <v xml:space="preserve"> </v>
      </c>
      <c r="C62" s="31" t="str">
        <f t="shared" si="1"/>
        <v xml:space="preserve"> </v>
      </c>
      <c r="D62" s="31" t="str">
        <f t="shared" si="2"/>
        <v xml:space="preserve"> </v>
      </c>
      <c r="E62" s="31" t="str">
        <f t="shared" si="3"/>
        <v xml:space="preserve"> </v>
      </c>
      <c r="F62" s="34" t="str">
        <f t="shared" si="5"/>
        <v xml:space="preserve"> </v>
      </c>
    </row>
    <row r="63" spans="1:6" x14ac:dyDescent="0.3">
      <c r="A63" s="32">
        <v>46</v>
      </c>
      <c r="B63" s="33" t="str">
        <f t="shared" si="0"/>
        <v xml:space="preserve"> </v>
      </c>
      <c r="C63" s="31" t="str">
        <f t="shared" si="1"/>
        <v xml:space="preserve"> </v>
      </c>
      <c r="D63" s="31" t="str">
        <f t="shared" si="2"/>
        <v xml:space="preserve"> </v>
      </c>
      <c r="E63" s="31" t="str">
        <f t="shared" si="3"/>
        <v xml:space="preserve"> </v>
      </c>
      <c r="F63" s="34" t="str">
        <f t="shared" si="5"/>
        <v xml:space="preserve"> </v>
      </c>
    </row>
    <row r="64" spans="1:6" x14ac:dyDescent="0.3">
      <c r="A64" s="32">
        <v>47</v>
      </c>
      <c r="B64" s="33" t="str">
        <f t="shared" si="0"/>
        <v xml:space="preserve"> </v>
      </c>
      <c r="C64" s="31" t="str">
        <f t="shared" si="1"/>
        <v xml:space="preserve"> </v>
      </c>
      <c r="D64" s="31" t="str">
        <f t="shared" si="2"/>
        <v xml:space="preserve"> </v>
      </c>
      <c r="E64" s="31" t="str">
        <f t="shared" si="3"/>
        <v xml:space="preserve"> </v>
      </c>
      <c r="F64" s="34" t="str">
        <f t="shared" si="5"/>
        <v xml:space="preserve"> </v>
      </c>
    </row>
    <row r="65" spans="1:6" x14ac:dyDescent="0.3">
      <c r="A65" s="32">
        <v>48</v>
      </c>
      <c r="B65" s="33" t="str">
        <f t="shared" si="0"/>
        <v xml:space="preserve"> </v>
      </c>
      <c r="C65" s="31" t="str">
        <f t="shared" si="1"/>
        <v xml:space="preserve"> </v>
      </c>
      <c r="D65" s="31" t="str">
        <f t="shared" si="2"/>
        <v xml:space="preserve"> </v>
      </c>
      <c r="E65" s="31" t="str">
        <f t="shared" si="3"/>
        <v xml:space="preserve"> </v>
      </c>
      <c r="F65" s="34" t="str">
        <f t="shared" si="5"/>
        <v xml:space="preserve"> </v>
      </c>
    </row>
    <row r="66" spans="1:6" x14ac:dyDescent="0.3">
      <c r="A66" s="32">
        <v>49</v>
      </c>
      <c r="B66" s="33" t="str">
        <f t="shared" si="0"/>
        <v xml:space="preserve"> </v>
      </c>
      <c r="C66" s="31" t="str">
        <f t="shared" si="1"/>
        <v xml:space="preserve"> </v>
      </c>
      <c r="D66" s="31" t="str">
        <f t="shared" si="2"/>
        <v xml:space="preserve"> </v>
      </c>
      <c r="E66" s="31" t="str">
        <f t="shared" si="3"/>
        <v xml:space="preserve"> </v>
      </c>
      <c r="F66" s="34" t="str">
        <f t="shared" si="5"/>
        <v xml:space="preserve"> </v>
      </c>
    </row>
    <row r="67" spans="1:6" x14ac:dyDescent="0.3">
      <c r="A67" s="32">
        <v>50</v>
      </c>
      <c r="B67" s="33" t="str">
        <f t="shared" si="0"/>
        <v xml:space="preserve"> </v>
      </c>
      <c r="C67" s="31" t="str">
        <f t="shared" si="1"/>
        <v xml:space="preserve"> </v>
      </c>
      <c r="D67" s="31" t="str">
        <f t="shared" si="2"/>
        <v xml:space="preserve"> </v>
      </c>
      <c r="E67" s="31" t="str">
        <f t="shared" si="3"/>
        <v xml:space="preserve"> </v>
      </c>
      <c r="F67" s="34" t="str">
        <f t="shared" si="5"/>
        <v xml:space="preserve"> </v>
      </c>
    </row>
    <row r="68" spans="1:6" x14ac:dyDescent="0.3">
      <c r="A68" s="32">
        <v>51</v>
      </c>
      <c r="B68" s="33" t="str">
        <f t="shared" si="0"/>
        <v xml:space="preserve"> </v>
      </c>
      <c r="C68" s="31" t="str">
        <f t="shared" si="1"/>
        <v xml:space="preserve"> </v>
      </c>
      <c r="D68" s="31" t="str">
        <f t="shared" si="2"/>
        <v xml:space="preserve"> </v>
      </c>
      <c r="E68" s="31" t="str">
        <f t="shared" si="3"/>
        <v xml:space="preserve"> </v>
      </c>
      <c r="F68" s="34" t="str">
        <f t="shared" si="5"/>
        <v xml:space="preserve"> </v>
      </c>
    </row>
    <row r="69" spans="1:6" x14ac:dyDescent="0.3">
      <c r="A69" s="32">
        <v>52</v>
      </c>
      <c r="B69" s="33" t="str">
        <f t="shared" si="0"/>
        <v xml:space="preserve"> </v>
      </c>
      <c r="C69" s="31" t="str">
        <f t="shared" si="1"/>
        <v xml:space="preserve"> </v>
      </c>
      <c r="D69" s="31" t="str">
        <f t="shared" si="2"/>
        <v xml:space="preserve"> </v>
      </c>
      <c r="E69" s="31" t="str">
        <f t="shared" si="3"/>
        <v xml:space="preserve"> </v>
      </c>
      <c r="F69" s="34" t="str">
        <f t="shared" si="5"/>
        <v xml:space="preserve"> </v>
      </c>
    </row>
    <row r="70" spans="1:6" x14ac:dyDescent="0.3">
      <c r="A70" s="32">
        <v>53</v>
      </c>
      <c r="B70" s="33" t="str">
        <f t="shared" si="0"/>
        <v xml:space="preserve"> </v>
      </c>
      <c r="C70" s="31" t="str">
        <f t="shared" si="1"/>
        <v xml:space="preserve"> </v>
      </c>
      <c r="D70" s="31" t="str">
        <f t="shared" si="2"/>
        <v xml:space="preserve"> </v>
      </c>
      <c r="E70" s="31" t="str">
        <f t="shared" si="3"/>
        <v xml:space="preserve"> </v>
      </c>
      <c r="F70" s="34" t="str">
        <f t="shared" si="5"/>
        <v xml:space="preserve"> </v>
      </c>
    </row>
    <row r="71" spans="1:6" x14ac:dyDescent="0.3">
      <c r="A71" s="32">
        <v>54</v>
      </c>
      <c r="B71" s="33" t="str">
        <f t="shared" si="0"/>
        <v xml:space="preserve"> </v>
      </c>
      <c r="C71" s="31" t="str">
        <f t="shared" si="1"/>
        <v xml:space="preserve"> </v>
      </c>
      <c r="D71" s="31" t="str">
        <f t="shared" si="2"/>
        <v xml:space="preserve"> </v>
      </c>
      <c r="E71" s="31" t="str">
        <f t="shared" si="3"/>
        <v xml:space="preserve"> </v>
      </c>
      <c r="F71" s="34" t="str">
        <f t="shared" si="5"/>
        <v xml:space="preserve"> </v>
      </c>
    </row>
    <row r="72" spans="1:6" x14ac:dyDescent="0.3">
      <c r="A72" s="32">
        <v>55</v>
      </c>
      <c r="B72" s="33" t="str">
        <f t="shared" si="0"/>
        <v xml:space="preserve"> </v>
      </c>
      <c r="C72" s="31" t="str">
        <f t="shared" si="1"/>
        <v xml:space="preserve"> </v>
      </c>
      <c r="D72" s="31" t="str">
        <f t="shared" si="2"/>
        <v xml:space="preserve"> </v>
      </c>
      <c r="E72" s="31" t="str">
        <f t="shared" si="3"/>
        <v xml:space="preserve"> </v>
      </c>
      <c r="F72" s="34" t="str">
        <f t="shared" si="5"/>
        <v xml:space="preserve"> </v>
      </c>
    </row>
    <row r="73" spans="1:6" x14ac:dyDescent="0.3">
      <c r="A73" s="32">
        <v>56</v>
      </c>
      <c r="B73" s="33" t="str">
        <f t="shared" si="0"/>
        <v xml:space="preserve"> </v>
      </c>
      <c r="C73" s="31" t="str">
        <f t="shared" si="1"/>
        <v xml:space="preserve"> </v>
      </c>
      <c r="D73" s="31" t="str">
        <f t="shared" si="2"/>
        <v xml:space="preserve"> </v>
      </c>
      <c r="E73" s="31" t="str">
        <f t="shared" si="3"/>
        <v xml:space="preserve"> </v>
      </c>
      <c r="F73" s="34" t="str">
        <f t="shared" si="5"/>
        <v xml:space="preserve"> </v>
      </c>
    </row>
    <row r="74" spans="1:6" x14ac:dyDescent="0.3">
      <c r="A74" s="32">
        <v>57</v>
      </c>
      <c r="B74" s="33" t="str">
        <f t="shared" si="0"/>
        <v xml:space="preserve"> </v>
      </c>
      <c r="C74" s="31" t="str">
        <f t="shared" si="1"/>
        <v xml:space="preserve"> </v>
      </c>
      <c r="D74" s="31" t="str">
        <f t="shared" si="2"/>
        <v xml:space="preserve"> </v>
      </c>
      <c r="E74" s="31" t="str">
        <f t="shared" si="3"/>
        <v xml:space="preserve"> </v>
      </c>
      <c r="F74" s="34" t="str">
        <f t="shared" si="5"/>
        <v xml:space="preserve"> </v>
      </c>
    </row>
    <row r="75" spans="1:6" x14ac:dyDescent="0.3">
      <c r="A75" s="32">
        <v>58</v>
      </c>
      <c r="B75" s="33" t="str">
        <f t="shared" si="0"/>
        <v xml:space="preserve"> </v>
      </c>
      <c r="C75" s="31" t="str">
        <f t="shared" si="1"/>
        <v xml:space="preserve"> </v>
      </c>
      <c r="D75" s="31" t="str">
        <f t="shared" si="2"/>
        <v xml:space="preserve"> </v>
      </c>
      <c r="E75" s="31" t="str">
        <f t="shared" si="3"/>
        <v xml:space="preserve"> </v>
      </c>
      <c r="F75" s="34" t="str">
        <f t="shared" si="5"/>
        <v xml:space="preserve"> </v>
      </c>
    </row>
    <row r="76" spans="1:6" x14ac:dyDescent="0.3">
      <c r="A76" s="32">
        <v>59</v>
      </c>
      <c r="B76" s="33" t="str">
        <f t="shared" si="0"/>
        <v xml:space="preserve"> </v>
      </c>
      <c r="C76" s="31" t="str">
        <f t="shared" si="1"/>
        <v xml:space="preserve"> </v>
      </c>
      <c r="D76" s="31" t="str">
        <f t="shared" si="2"/>
        <v xml:space="preserve"> </v>
      </c>
      <c r="E76" s="31" t="str">
        <f t="shared" si="3"/>
        <v xml:space="preserve"> </v>
      </c>
      <c r="F76" s="34" t="str">
        <f t="shared" si="5"/>
        <v xml:space="preserve"> </v>
      </c>
    </row>
    <row r="77" spans="1:6" x14ac:dyDescent="0.3">
      <c r="A77" s="32">
        <v>60</v>
      </c>
      <c r="B77" s="33" t="str">
        <f t="shared" si="0"/>
        <v xml:space="preserve"> </v>
      </c>
      <c r="C77" s="31" t="str">
        <f t="shared" si="1"/>
        <v xml:space="preserve"> </v>
      </c>
      <c r="D77" s="31" t="str">
        <f t="shared" si="2"/>
        <v xml:space="preserve"> </v>
      </c>
      <c r="E77" s="31" t="str">
        <f t="shared" si="3"/>
        <v xml:space="preserve"> </v>
      </c>
      <c r="F77" s="34" t="str">
        <f t="shared" si="5"/>
        <v xml:space="preserve"> </v>
      </c>
    </row>
    <row r="78" spans="1:6" x14ac:dyDescent="0.3">
      <c r="A78" s="32">
        <v>61</v>
      </c>
      <c r="B78" s="33" t="str">
        <f t="shared" si="0"/>
        <v xml:space="preserve"> </v>
      </c>
      <c r="C78" s="31" t="str">
        <f t="shared" si="1"/>
        <v xml:space="preserve"> </v>
      </c>
      <c r="D78" s="31" t="str">
        <f t="shared" si="2"/>
        <v xml:space="preserve"> </v>
      </c>
      <c r="E78" s="31" t="str">
        <f t="shared" si="3"/>
        <v xml:space="preserve"> </v>
      </c>
      <c r="F78" s="34" t="str">
        <f t="shared" si="5"/>
        <v xml:space="preserve"> </v>
      </c>
    </row>
    <row r="79" spans="1:6" x14ac:dyDescent="0.3">
      <c r="A79" s="32">
        <v>62</v>
      </c>
      <c r="B79" s="33" t="str">
        <f t="shared" si="0"/>
        <v xml:space="preserve"> </v>
      </c>
      <c r="C79" s="31" t="str">
        <f t="shared" si="1"/>
        <v xml:space="preserve"> </v>
      </c>
      <c r="D79" s="31" t="str">
        <f t="shared" si="2"/>
        <v xml:space="preserve"> </v>
      </c>
      <c r="E79" s="31" t="str">
        <f t="shared" si="3"/>
        <v xml:space="preserve"> </v>
      </c>
      <c r="F79" s="34" t="str">
        <f t="shared" si="5"/>
        <v xml:space="preserve"> </v>
      </c>
    </row>
    <row r="80" spans="1:6" x14ac:dyDescent="0.3">
      <c r="A80" s="32">
        <v>63</v>
      </c>
      <c r="B80" s="33" t="str">
        <f t="shared" si="0"/>
        <v xml:space="preserve"> </v>
      </c>
      <c r="C80" s="31" t="str">
        <f t="shared" si="1"/>
        <v xml:space="preserve"> </v>
      </c>
      <c r="D80" s="31" t="str">
        <f t="shared" si="2"/>
        <v xml:space="preserve"> </v>
      </c>
      <c r="E80" s="31" t="str">
        <f t="shared" si="3"/>
        <v xml:space="preserve"> </v>
      </c>
      <c r="F80" s="34" t="str">
        <f t="shared" si="5"/>
        <v xml:space="preserve"> </v>
      </c>
    </row>
    <row r="81" spans="1:6" x14ac:dyDescent="0.3">
      <c r="A81" s="32">
        <v>64</v>
      </c>
      <c r="B81" s="33" t="str">
        <f t="shared" si="0"/>
        <v xml:space="preserve"> </v>
      </c>
      <c r="C81" s="31" t="str">
        <f t="shared" si="1"/>
        <v xml:space="preserve"> </v>
      </c>
      <c r="D81" s="31" t="str">
        <f t="shared" si="2"/>
        <v xml:space="preserve"> </v>
      </c>
      <c r="E81" s="31" t="str">
        <f t="shared" si="3"/>
        <v xml:space="preserve"> </v>
      </c>
      <c r="F81" s="34" t="str">
        <f t="shared" si="5"/>
        <v xml:space="preserve"> </v>
      </c>
    </row>
    <row r="82" spans="1:6" x14ac:dyDescent="0.3">
      <c r="A82" s="32">
        <v>65</v>
      </c>
      <c r="B82" s="33" t="str">
        <f t="shared" ref="B82:B101" si="6">IF(A82&lt;=$C$10,A82," ")</f>
        <v xml:space="preserve"> </v>
      </c>
      <c r="C82" s="31" t="str">
        <f t="shared" si="1"/>
        <v xml:space="preserve"> </v>
      </c>
      <c r="D82" s="31" t="str">
        <f t="shared" si="2"/>
        <v xml:space="preserve"> </v>
      </c>
      <c r="E82" s="31" t="str">
        <f t="shared" si="3"/>
        <v xml:space="preserve"> </v>
      </c>
      <c r="F82" s="34" t="str">
        <f t="shared" si="5"/>
        <v xml:space="preserve"> </v>
      </c>
    </row>
    <row r="83" spans="1:6" x14ac:dyDescent="0.3">
      <c r="A83" s="32">
        <v>66</v>
      </c>
      <c r="B83" s="33" t="str">
        <f t="shared" si="6"/>
        <v xml:space="preserve"> </v>
      </c>
      <c r="C83" s="31" t="str">
        <f t="shared" ref="C83:C99" si="7">IF(B83=A83,C82-D83," ")</f>
        <v xml:space="preserve"> </v>
      </c>
      <c r="D83" s="31" t="str">
        <f t="shared" ref="D83:D101" si="8">IF(B83=A83,F83-E83," ")</f>
        <v xml:space="preserve"> </v>
      </c>
      <c r="E83" s="31" t="str">
        <f t="shared" ref="E83:E101" si="9">IF(B83=A83,C82*$C$11/12," ")</f>
        <v xml:space="preserve"> </v>
      </c>
      <c r="F83" s="34" t="str">
        <f t="shared" si="5"/>
        <v xml:space="preserve"> </v>
      </c>
    </row>
    <row r="84" spans="1:6" x14ac:dyDescent="0.3">
      <c r="A84" s="32">
        <v>67</v>
      </c>
      <c r="B84" s="33" t="str">
        <f t="shared" si="6"/>
        <v xml:space="preserve"> </v>
      </c>
      <c r="C84" s="31" t="str">
        <f t="shared" si="7"/>
        <v xml:space="preserve"> </v>
      </c>
      <c r="D84" s="31" t="str">
        <f t="shared" si="8"/>
        <v xml:space="preserve"> </v>
      </c>
      <c r="E84" s="31" t="str">
        <f t="shared" si="9"/>
        <v xml:space="preserve"> </v>
      </c>
      <c r="F84" s="34" t="str">
        <f t="shared" si="5"/>
        <v xml:space="preserve"> </v>
      </c>
    </row>
    <row r="85" spans="1:6" x14ac:dyDescent="0.3">
      <c r="A85" s="32">
        <v>68</v>
      </c>
      <c r="B85" s="33" t="str">
        <f t="shared" si="6"/>
        <v xml:space="preserve"> </v>
      </c>
      <c r="C85" s="31" t="str">
        <f t="shared" si="7"/>
        <v xml:space="preserve"> </v>
      </c>
      <c r="D85" s="31" t="str">
        <f t="shared" si="8"/>
        <v xml:space="preserve"> </v>
      </c>
      <c r="E85" s="31" t="str">
        <f t="shared" si="9"/>
        <v xml:space="preserve"> </v>
      </c>
      <c r="F85" s="34" t="str">
        <f t="shared" si="5"/>
        <v xml:space="preserve"> </v>
      </c>
    </row>
    <row r="86" spans="1:6" x14ac:dyDescent="0.3">
      <c r="A86" s="32">
        <v>69</v>
      </c>
      <c r="B86" s="33" t="str">
        <f t="shared" si="6"/>
        <v xml:space="preserve"> </v>
      </c>
      <c r="C86" s="31" t="str">
        <f t="shared" si="7"/>
        <v xml:space="preserve"> </v>
      </c>
      <c r="D86" s="31" t="str">
        <f t="shared" si="8"/>
        <v xml:space="preserve"> </v>
      </c>
      <c r="E86" s="31" t="str">
        <f t="shared" si="9"/>
        <v xml:space="preserve"> </v>
      </c>
      <c r="F86" s="34" t="str">
        <f t="shared" si="5"/>
        <v xml:space="preserve"> </v>
      </c>
    </row>
    <row r="87" spans="1:6" x14ac:dyDescent="0.3">
      <c r="A87" s="32">
        <v>70</v>
      </c>
      <c r="B87" s="33" t="str">
        <f t="shared" si="6"/>
        <v xml:space="preserve"> </v>
      </c>
      <c r="C87" s="31" t="str">
        <f t="shared" si="7"/>
        <v xml:space="preserve"> </v>
      </c>
      <c r="D87" s="31" t="str">
        <f t="shared" si="8"/>
        <v xml:space="preserve"> </v>
      </c>
      <c r="E87" s="31" t="str">
        <f t="shared" si="9"/>
        <v xml:space="preserve"> </v>
      </c>
      <c r="F87" s="34" t="str">
        <f t="shared" si="5"/>
        <v xml:space="preserve"> </v>
      </c>
    </row>
    <row r="88" spans="1:6" x14ac:dyDescent="0.3">
      <c r="A88" s="32">
        <v>71</v>
      </c>
      <c r="B88" s="33" t="str">
        <f t="shared" si="6"/>
        <v xml:space="preserve"> </v>
      </c>
      <c r="C88" s="31" t="str">
        <f t="shared" si="7"/>
        <v xml:space="preserve"> </v>
      </c>
      <c r="D88" s="31" t="str">
        <f t="shared" si="8"/>
        <v xml:space="preserve"> </v>
      </c>
      <c r="E88" s="31" t="str">
        <f t="shared" si="9"/>
        <v xml:space="preserve"> </v>
      </c>
      <c r="F88" s="34" t="str">
        <f t="shared" si="5"/>
        <v xml:space="preserve"> </v>
      </c>
    </row>
    <row r="89" spans="1:6" x14ac:dyDescent="0.3">
      <c r="A89" s="32">
        <v>72</v>
      </c>
      <c r="B89" s="33" t="str">
        <f t="shared" si="6"/>
        <v xml:space="preserve"> </v>
      </c>
      <c r="C89" s="31" t="str">
        <f t="shared" si="7"/>
        <v xml:space="preserve"> </v>
      </c>
      <c r="D89" s="31" t="str">
        <f t="shared" si="8"/>
        <v xml:space="preserve"> </v>
      </c>
      <c r="E89" s="31" t="str">
        <f t="shared" si="9"/>
        <v xml:space="preserve"> </v>
      </c>
      <c r="F89" s="34" t="str">
        <f t="shared" si="5"/>
        <v xml:space="preserve"> </v>
      </c>
    </row>
    <row r="90" spans="1:6" x14ac:dyDescent="0.3">
      <c r="A90" s="32">
        <v>73</v>
      </c>
      <c r="B90" s="33" t="str">
        <f t="shared" si="6"/>
        <v xml:space="preserve"> </v>
      </c>
      <c r="C90" s="31" t="str">
        <f t="shared" si="7"/>
        <v xml:space="preserve"> </v>
      </c>
      <c r="D90" s="31" t="str">
        <f t="shared" si="8"/>
        <v xml:space="preserve"> </v>
      </c>
      <c r="E90" s="31" t="str">
        <f t="shared" si="9"/>
        <v xml:space="preserve"> </v>
      </c>
      <c r="F90" s="34" t="str">
        <f t="shared" si="5"/>
        <v xml:space="preserve"> </v>
      </c>
    </row>
    <row r="91" spans="1:6" x14ac:dyDescent="0.3">
      <c r="A91" s="32">
        <v>74</v>
      </c>
      <c r="B91" s="33" t="str">
        <f t="shared" si="6"/>
        <v xml:space="preserve"> </v>
      </c>
      <c r="C91" s="31" t="str">
        <f t="shared" si="7"/>
        <v xml:space="preserve"> </v>
      </c>
      <c r="D91" s="31" t="str">
        <f t="shared" si="8"/>
        <v xml:space="preserve"> </v>
      </c>
      <c r="E91" s="31" t="str">
        <f t="shared" si="9"/>
        <v xml:space="preserve"> </v>
      </c>
      <c r="F91" s="34" t="str">
        <f t="shared" si="5"/>
        <v xml:space="preserve"> </v>
      </c>
    </row>
    <row r="92" spans="1:6" x14ac:dyDescent="0.3">
      <c r="A92" s="32">
        <v>75</v>
      </c>
      <c r="B92" s="33" t="str">
        <f t="shared" si="6"/>
        <v xml:space="preserve"> </v>
      </c>
      <c r="C92" s="31" t="str">
        <f t="shared" si="7"/>
        <v xml:space="preserve"> </v>
      </c>
      <c r="D92" s="31" t="str">
        <f t="shared" si="8"/>
        <v xml:space="preserve"> </v>
      </c>
      <c r="E92" s="31" t="str">
        <f t="shared" si="9"/>
        <v xml:space="preserve"> </v>
      </c>
      <c r="F92" s="34" t="str">
        <f t="shared" si="5"/>
        <v xml:space="preserve"> </v>
      </c>
    </row>
    <row r="93" spans="1:6" x14ac:dyDescent="0.3">
      <c r="A93" s="32">
        <v>76</v>
      </c>
      <c r="B93" s="33" t="str">
        <f t="shared" si="6"/>
        <v xml:space="preserve"> </v>
      </c>
      <c r="C93" s="31" t="str">
        <f t="shared" si="7"/>
        <v xml:space="preserve"> </v>
      </c>
      <c r="D93" s="31" t="str">
        <f t="shared" si="8"/>
        <v xml:space="preserve"> </v>
      </c>
      <c r="E93" s="31" t="str">
        <f t="shared" si="9"/>
        <v xml:space="preserve"> </v>
      </c>
      <c r="F93" s="34" t="str">
        <f t="shared" si="5"/>
        <v xml:space="preserve"> </v>
      </c>
    </row>
    <row r="94" spans="1:6" x14ac:dyDescent="0.3">
      <c r="A94" s="32">
        <v>77</v>
      </c>
      <c r="B94" s="33" t="str">
        <f t="shared" si="6"/>
        <v xml:space="preserve"> </v>
      </c>
      <c r="C94" s="31" t="str">
        <f t="shared" si="7"/>
        <v xml:space="preserve"> </v>
      </c>
      <c r="D94" s="31" t="str">
        <f t="shared" si="8"/>
        <v xml:space="preserve"> </v>
      </c>
      <c r="E94" s="31" t="str">
        <f t="shared" si="9"/>
        <v xml:space="preserve"> </v>
      </c>
      <c r="F94" s="34" t="str">
        <f t="shared" ref="F94:F99" si="10">IF(B94=A94,-PMT($C$11/12,$C$10,$C$9)," ")</f>
        <v xml:space="preserve"> </v>
      </c>
    </row>
    <row r="95" spans="1:6" x14ac:dyDescent="0.3">
      <c r="A95" s="32">
        <v>78</v>
      </c>
      <c r="B95" s="33" t="str">
        <f t="shared" si="6"/>
        <v xml:space="preserve"> </v>
      </c>
      <c r="C95" s="31" t="str">
        <f t="shared" si="7"/>
        <v xml:space="preserve"> </v>
      </c>
      <c r="D95" s="31" t="str">
        <f t="shared" si="8"/>
        <v xml:space="preserve"> </v>
      </c>
      <c r="E95" s="31" t="str">
        <f t="shared" si="9"/>
        <v xml:space="preserve"> </v>
      </c>
      <c r="F95" s="34" t="str">
        <f t="shared" si="10"/>
        <v xml:space="preserve"> </v>
      </c>
    </row>
    <row r="96" spans="1:6" x14ac:dyDescent="0.3">
      <c r="A96" s="32">
        <v>79</v>
      </c>
      <c r="B96" s="33" t="str">
        <f t="shared" si="6"/>
        <v xml:space="preserve"> </v>
      </c>
      <c r="C96" s="31" t="str">
        <f t="shared" si="7"/>
        <v xml:space="preserve"> </v>
      </c>
      <c r="D96" s="31" t="str">
        <f t="shared" si="8"/>
        <v xml:space="preserve"> </v>
      </c>
      <c r="E96" s="31" t="str">
        <f t="shared" si="9"/>
        <v xml:space="preserve"> </v>
      </c>
      <c r="F96" s="34" t="str">
        <f t="shared" si="10"/>
        <v xml:space="preserve"> </v>
      </c>
    </row>
    <row r="97" spans="1:6" x14ac:dyDescent="0.3">
      <c r="A97" s="32">
        <v>80</v>
      </c>
      <c r="B97" s="33" t="str">
        <f t="shared" si="6"/>
        <v xml:space="preserve"> </v>
      </c>
      <c r="C97" s="31" t="str">
        <f t="shared" si="7"/>
        <v xml:space="preserve"> </v>
      </c>
      <c r="D97" s="31" t="str">
        <f t="shared" si="8"/>
        <v xml:space="preserve"> </v>
      </c>
      <c r="E97" s="31" t="str">
        <f t="shared" si="9"/>
        <v xml:space="preserve"> </v>
      </c>
      <c r="F97" s="34" t="str">
        <f t="shared" si="10"/>
        <v xml:space="preserve"> </v>
      </c>
    </row>
    <row r="98" spans="1:6" x14ac:dyDescent="0.3">
      <c r="A98" s="32">
        <v>81</v>
      </c>
      <c r="B98" s="33" t="str">
        <f t="shared" si="6"/>
        <v xml:space="preserve"> </v>
      </c>
      <c r="C98" s="31" t="str">
        <f t="shared" si="7"/>
        <v xml:space="preserve"> </v>
      </c>
      <c r="D98" s="31" t="str">
        <f t="shared" si="8"/>
        <v xml:space="preserve"> </v>
      </c>
      <c r="E98" s="31" t="str">
        <f t="shared" si="9"/>
        <v xml:space="preserve"> </v>
      </c>
      <c r="F98" s="34" t="str">
        <f t="shared" si="10"/>
        <v xml:space="preserve"> </v>
      </c>
    </row>
    <row r="99" spans="1:6" x14ac:dyDescent="0.3">
      <c r="A99" s="32">
        <v>82</v>
      </c>
      <c r="B99" s="33" t="str">
        <f t="shared" si="6"/>
        <v xml:space="preserve"> </v>
      </c>
      <c r="C99" s="31" t="str">
        <f t="shared" si="7"/>
        <v xml:space="preserve"> </v>
      </c>
      <c r="D99" s="31" t="str">
        <f t="shared" si="8"/>
        <v xml:space="preserve"> </v>
      </c>
      <c r="E99" s="31" t="str">
        <f t="shared" si="9"/>
        <v xml:space="preserve"> </v>
      </c>
      <c r="F99" s="34" t="str">
        <f t="shared" si="10"/>
        <v xml:space="preserve"> </v>
      </c>
    </row>
    <row r="100" spans="1:6" x14ac:dyDescent="0.3">
      <c r="A100" s="32">
        <v>83</v>
      </c>
      <c r="B100" s="33" t="str">
        <f t="shared" si="6"/>
        <v xml:space="preserve"> </v>
      </c>
      <c r="C100" s="31" t="str">
        <f>IF(B100=A100,C99-D100," ")</f>
        <v xml:space="preserve"> </v>
      </c>
      <c r="D100" s="31" t="str">
        <f>IF(B100=A100,F100-E100," ")</f>
        <v xml:space="preserve"> </v>
      </c>
      <c r="E100" s="31" t="str">
        <f>IF(B100=A100,C99*$C$11/12," ")</f>
        <v xml:space="preserve"> </v>
      </c>
      <c r="F100" s="34" t="str">
        <f>IF(B100=A100,-PMT($C$11/12,$C$10,$C$9)," ")</f>
        <v xml:space="preserve"> </v>
      </c>
    </row>
    <row r="101" spans="1:6" x14ac:dyDescent="0.3">
      <c r="A101" s="32">
        <v>84</v>
      </c>
      <c r="B101" s="33" t="str">
        <f t="shared" si="6"/>
        <v xml:space="preserve"> </v>
      </c>
      <c r="C101" s="31" t="str">
        <f>IF(B101=A101,C100-D101," ")</f>
        <v xml:space="preserve"> </v>
      </c>
      <c r="D101" s="31" t="str">
        <f t="shared" si="8"/>
        <v xml:space="preserve"> </v>
      </c>
      <c r="E101" s="31" t="str">
        <f t="shared" si="9"/>
        <v xml:space="preserve"> </v>
      </c>
      <c r="F101" s="34" t="str">
        <f>IF(B101=A101,-PMT($C$11/12,$C$10,$C$9)," ")</f>
        <v xml:space="preserve"> </v>
      </c>
    </row>
  </sheetData>
  <mergeCells count="3">
    <mergeCell ref="E11:F11"/>
    <mergeCell ref="E12:F12"/>
    <mergeCell ref="B14:F1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AA9B3-908A-4C36-A2A8-CDA0905309D2}">
  <sheetPr codeName="Лист6"/>
  <dimension ref="A1:BG130"/>
  <sheetViews>
    <sheetView topLeftCell="AO1" workbookViewId="0">
      <selection activeCell="A2" sqref="A2"/>
    </sheetView>
  </sheetViews>
  <sheetFormatPr defaultRowHeight="14.4" x14ac:dyDescent="0.3"/>
  <cols>
    <col min="1" max="1" width="8" bestFit="1" customWidth="1"/>
    <col min="2" max="2" width="11.88671875" bestFit="1" customWidth="1"/>
    <col min="3" max="3" width="10.5546875" bestFit="1" customWidth="1"/>
    <col min="4" max="4" width="14.88671875" customWidth="1"/>
    <col min="5" max="5" width="14.33203125" customWidth="1"/>
    <col min="7" max="7" width="8" bestFit="1" customWidth="1"/>
    <col min="8" max="8" width="11.88671875" bestFit="1" customWidth="1"/>
    <col min="9" max="9" width="10.5546875" bestFit="1" customWidth="1"/>
    <col min="10" max="10" width="15.44140625" customWidth="1"/>
    <col min="11" max="11" width="10.44140625" bestFit="1" customWidth="1"/>
    <col min="13" max="13" width="8" bestFit="1" customWidth="1"/>
    <col min="14" max="14" width="11.88671875" bestFit="1" customWidth="1"/>
    <col min="15" max="15" width="10.5546875" bestFit="1" customWidth="1"/>
    <col min="16" max="16" width="11.88671875" bestFit="1" customWidth="1"/>
    <col min="17" max="17" width="10.44140625" bestFit="1" customWidth="1"/>
    <col min="19" max="19" width="8" bestFit="1" customWidth="1"/>
    <col min="20" max="20" width="14.6640625" customWidth="1"/>
    <col min="21" max="21" width="10.5546875" bestFit="1" customWidth="1"/>
    <col min="22" max="22" width="11.88671875" bestFit="1" customWidth="1"/>
    <col min="23" max="23" width="11.44140625" customWidth="1"/>
    <col min="25" max="25" width="8" bestFit="1" customWidth="1"/>
    <col min="26" max="26" width="13.33203125" customWidth="1"/>
    <col min="27" max="27" width="10.5546875" bestFit="1" customWidth="1"/>
    <col min="28" max="28" width="11.88671875" bestFit="1" customWidth="1"/>
    <col min="29" max="29" width="10.44140625" bestFit="1" customWidth="1"/>
    <col min="31" max="31" width="8" bestFit="1" customWidth="1"/>
    <col min="32" max="32" width="12.88671875" customWidth="1"/>
    <col min="33" max="33" width="10.5546875" bestFit="1" customWidth="1"/>
    <col min="34" max="34" width="11.88671875" bestFit="1" customWidth="1"/>
    <col min="35" max="35" width="10.44140625" bestFit="1" customWidth="1"/>
    <col min="37" max="37" width="8" bestFit="1" customWidth="1"/>
    <col min="38" max="38" width="15.109375" customWidth="1"/>
    <col min="39" max="39" width="10.5546875" bestFit="1" customWidth="1"/>
    <col min="40" max="40" width="11.88671875" bestFit="1" customWidth="1"/>
    <col min="41" max="41" width="10.44140625" bestFit="1" customWidth="1"/>
    <col min="42" max="42" width="10.44140625" customWidth="1"/>
    <col min="43" max="43" width="8" bestFit="1" customWidth="1"/>
    <col min="44" max="44" width="12.6640625" bestFit="1" customWidth="1"/>
    <col min="45" max="45" width="10.5546875" bestFit="1" customWidth="1"/>
    <col min="46" max="46" width="11.88671875" bestFit="1" customWidth="1"/>
    <col min="47" max="47" width="10.44140625" bestFit="1" customWidth="1"/>
    <col min="49" max="49" width="8" bestFit="1" customWidth="1"/>
    <col min="50" max="50" width="12.6640625" bestFit="1" customWidth="1"/>
    <col min="51" max="51" width="10.5546875" bestFit="1" customWidth="1"/>
    <col min="52" max="52" width="11.88671875" bestFit="1" customWidth="1"/>
    <col min="53" max="53" width="10.44140625" bestFit="1" customWidth="1"/>
    <col min="54" max="54" width="10.44140625" customWidth="1"/>
    <col min="55" max="55" width="8" bestFit="1" customWidth="1"/>
    <col min="56" max="56" width="13.6640625" customWidth="1"/>
    <col min="57" max="57" width="10.5546875" bestFit="1" customWidth="1"/>
    <col min="58" max="58" width="15.109375" customWidth="1"/>
    <col min="59" max="59" width="10.44140625" bestFit="1" customWidth="1"/>
  </cols>
  <sheetData>
    <row r="1" spans="1:59" x14ac:dyDescent="0.3">
      <c r="A1" s="43">
        <v>12</v>
      </c>
      <c r="B1" s="42">
        <f>'Исходные данные'!C41</f>
        <v>0.25</v>
      </c>
      <c r="D1" s="44" t="e">
        <f>SUM(D4:D15)</f>
        <v>#VALUE!</v>
      </c>
      <c r="G1" s="43">
        <v>24</v>
      </c>
      <c r="H1" s="42">
        <f>'Исходные данные'!D41</f>
        <v>0</v>
      </c>
      <c r="J1" s="44" t="e">
        <f>SUM(J4:J27)</f>
        <v>#VALUE!</v>
      </c>
      <c r="M1" s="43">
        <v>36</v>
      </c>
      <c r="N1" s="42">
        <f>'Исходные данные'!E41</f>
        <v>0</v>
      </c>
      <c r="P1" s="44" t="e">
        <f>SUM(P4:P39)</f>
        <v>#VALUE!</v>
      </c>
      <c r="S1" s="43">
        <v>48</v>
      </c>
      <c r="T1" s="42">
        <f>'Исходные данные'!F41</f>
        <v>0</v>
      </c>
      <c r="V1" s="44" t="e">
        <f>SUM(V4:V51)</f>
        <v>#VALUE!</v>
      </c>
      <c r="Y1" s="43">
        <v>60</v>
      </c>
      <c r="Z1" s="42">
        <f>'Исходные данные'!G41</f>
        <v>0</v>
      </c>
      <c r="AB1" s="44" t="e">
        <f>SUM(AB4:AB63)</f>
        <v>#VALUE!</v>
      </c>
      <c r="AE1" s="43">
        <v>72</v>
      </c>
      <c r="AF1" s="42">
        <f>'Исходные данные'!H41</f>
        <v>0</v>
      </c>
      <c r="AH1" s="44" t="e">
        <f>SUM(AH4:AH75)</f>
        <v>#VALUE!</v>
      </c>
      <c r="AK1" s="43">
        <v>84</v>
      </c>
      <c r="AL1" s="42">
        <f>'Исходные данные'!I41</f>
        <v>0</v>
      </c>
      <c r="AN1" s="44" t="e">
        <f>SUM(AN4:AN87)</f>
        <v>#VALUE!</v>
      </c>
      <c r="AQ1" s="43">
        <v>96</v>
      </c>
      <c r="AR1" s="42">
        <f>'Исходные данные'!N41</f>
        <v>0</v>
      </c>
      <c r="AT1" s="44" t="e">
        <f>SUM(AT4:AT99)</f>
        <v>#VALUE!</v>
      </c>
      <c r="AW1" s="43">
        <v>108</v>
      </c>
      <c r="AX1" s="42">
        <f>'Исходные данные'!T41</f>
        <v>0</v>
      </c>
      <c r="AZ1" s="44" t="e">
        <f>SUM(AZ4:AZ111)</f>
        <v>#VALUE!</v>
      </c>
      <c r="BC1" s="43">
        <v>120</v>
      </c>
      <c r="BD1" s="42">
        <f>'Исходные данные'!C41</f>
        <v>0.25</v>
      </c>
      <c r="BF1" s="44" t="e">
        <f>SUM(BF4:BF123)</f>
        <v>#VALUE!</v>
      </c>
    </row>
    <row r="2" spans="1:59" x14ac:dyDescent="0.3">
      <c r="A2" s="29" t="s">
        <v>23</v>
      </c>
      <c r="B2" s="29" t="s">
        <v>24</v>
      </c>
      <c r="C2" s="29" t="s">
        <v>25</v>
      </c>
      <c r="D2" s="29" t="s">
        <v>26</v>
      </c>
      <c r="E2" s="29" t="s">
        <v>16</v>
      </c>
      <c r="G2" s="29" t="s">
        <v>23</v>
      </c>
      <c r="H2" s="29" t="s">
        <v>24</v>
      </c>
      <c r="I2" s="29" t="s">
        <v>25</v>
      </c>
      <c r="J2" s="29" t="s">
        <v>26</v>
      </c>
      <c r="K2" s="29" t="s">
        <v>16</v>
      </c>
      <c r="M2" s="29" t="s">
        <v>23</v>
      </c>
      <c r="N2" s="29" t="s">
        <v>24</v>
      </c>
      <c r="O2" s="29" t="s">
        <v>25</v>
      </c>
      <c r="P2" s="29" t="s">
        <v>26</v>
      </c>
      <c r="Q2" s="29" t="s">
        <v>16</v>
      </c>
      <c r="S2" s="29" t="s">
        <v>23</v>
      </c>
      <c r="T2" s="29" t="s">
        <v>24</v>
      </c>
      <c r="U2" s="29" t="s">
        <v>25</v>
      </c>
      <c r="V2" s="29" t="s">
        <v>26</v>
      </c>
      <c r="W2" s="29" t="s">
        <v>16</v>
      </c>
      <c r="Y2" s="29" t="s">
        <v>23</v>
      </c>
      <c r="Z2" s="29" t="s">
        <v>24</v>
      </c>
      <c r="AA2" s="29" t="s">
        <v>25</v>
      </c>
      <c r="AB2" s="29" t="s">
        <v>26</v>
      </c>
      <c r="AC2" s="29" t="s">
        <v>16</v>
      </c>
      <c r="AE2" s="29" t="s">
        <v>23</v>
      </c>
      <c r="AF2" s="29" t="s">
        <v>24</v>
      </c>
      <c r="AG2" s="29" t="s">
        <v>25</v>
      </c>
      <c r="AH2" s="29" t="s">
        <v>26</v>
      </c>
      <c r="AI2" s="29" t="s">
        <v>16</v>
      </c>
      <c r="AK2" s="29" t="s">
        <v>23</v>
      </c>
      <c r="AL2" s="29" t="s">
        <v>24</v>
      </c>
      <c r="AM2" s="29" t="s">
        <v>25</v>
      </c>
      <c r="AN2" s="29" t="s">
        <v>26</v>
      </c>
      <c r="AO2" s="29" t="s">
        <v>16</v>
      </c>
      <c r="AP2" s="29"/>
      <c r="AQ2" s="29" t="s">
        <v>23</v>
      </c>
      <c r="AR2" s="29" t="s">
        <v>24</v>
      </c>
      <c r="AS2" s="29" t="s">
        <v>25</v>
      </c>
      <c r="AT2" s="29" t="s">
        <v>26</v>
      </c>
      <c r="AU2" s="29" t="s">
        <v>16</v>
      </c>
      <c r="AW2" s="29" t="s">
        <v>23</v>
      </c>
      <c r="AX2" s="29" t="s">
        <v>24</v>
      </c>
      <c r="AY2" s="29" t="s">
        <v>25</v>
      </c>
      <c r="AZ2" s="29" t="s">
        <v>26</v>
      </c>
      <c r="BA2" s="29" t="s">
        <v>16</v>
      </c>
      <c r="BB2" s="29"/>
      <c r="BC2" s="29" t="s">
        <v>23</v>
      </c>
      <c r="BD2" s="29" t="s">
        <v>24</v>
      </c>
      <c r="BE2" s="29" t="s">
        <v>25</v>
      </c>
      <c r="BF2" s="29" t="s">
        <v>26</v>
      </c>
      <c r="BG2" s="29" t="s">
        <v>16</v>
      </c>
    </row>
    <row r="3" spans="1:59" x14ac:dyDescent="0.3">
      <c r="A3" s="30"/>
      <c r="B3" s="31" t="str">
        <f>'Исходные данные'!C33</f>
        <v>исправьте ошибки</v>
      </c>
      <c r="C3" s="30"/>
      <c r="D3" s="30"/>
      <c r="E3" s="30"/>
      <c r="G3" s="30"/>
      <c r="H3" s="31" t="str">
        <f>B3</f>
        <v>исправьте ошибки</v>
      </c>
      <c r="I3" s="30"/>
      <c r="J3" s="30"/>
      <c r="K3" s="30"/>
      <c r="M3" s="30"/>
      <c r="N3" s="31" t="str">
        <f>H3</f>
        <v>исправьте ошибки</v>
      </c>
      <c r="O3" s="30"/>
      <c r="P3" s="30"/>
      <c r="Q3" s="30"/>
      <c r="S3" s="30"/>
      <c r="T3" s="31" t="str">
        <f>N3</f>
        <v>исправьте ошибки</v>
      </c>
      <c r="U3" s="30"/>
      <c r="V3" s="30"/>
      <c r="W3" s="30"/>
      <c r="Y3" s="30"/>
      <c r="Z3" s="31" t="str">
        <f>T3</f>
        <v>исправьте ошибки</v>
      </c>
      <c r="AA3" s="30"/>
      <c r="AB3" s="30"/>
      <c r="AC3" s="30"/>
      <c r="AE3" s="30"/>
      <c r="AF3" s="31" t="str">
        <f>Z3</f>
        <v>исправьте ошибки</v>
      </c>
      <c r="AG3" s="30"/>
      <c r="AH3" s="30"/>
      <c r="AI3" s="30"/>
      <c r="AK3" s="30"/>
      <c r="AL3" s="31" t="str">
        <f>AF3</f>
        <v>исправьте ошибки</v>
      </c>
      <c r="AM3" s="30"/>
      <c r="AN3" s="30"/>
      <c r="AO3" s="30"/>
      <c r="AP3" s="30"/>
      <c r="AQ3" s="30"/>
      <c r="AR3" s="31" t="str">
        <f>AL3</f>
        <v>исправьте ошибки</v>
      </c>
      <c r="AS3" s="30"/>
      <c r="AT3" s="30"/>
      <c r="AU3" s="30"/>
      <c r="AW3" s="30"/>
      <c r="AX3" s="31" t="str">
        <f>AR3</f>
        <v>исправьте ошибки</v>
      </c>
      <c r="AY3" s="30"/>
      <c r="AZ3" s="30"/>
      <c r="BA3" s="30"/>
      <c r="BB3" s="30"/>
      <c r="BC3" s="30"/>
      <c r="BD3" s="31" t="str">
        <f>AL3</f>
        <v>исправьте ошибки</v>
      </c>
      <c r="BE3" s="30"/>
      <c r="BF3" s="30"/>
      <c r="BG3" s="30"/>
    </row>
    <row r="4" spans="1:59" x14ac:dyDescent="0.3">
      <c r="A4" s="33">
        <v>1</v>
      </c>
      <c r="B4" s="31" t="e">
        <f>B3-C4</f>
        <v>#VALUE!</v>
      </c>
      <c r="C4" s="31" t="e">
        <f>$B$3/$A$1</f>
        <v>#VALUE!</v>
      </c>
      <c r="D4" s="31" t="e">
        <f>B3*$B$1/12</f>
        <v>#VALUE!</v>
      </c>
      <c r="E4" s="31" t="e">
        <f>C4+D4</f>
        <v>#VALUE!</v>
      </c>
      <c r="G4" s="33">
        <v>1</v>
      </c>
      <c r="H4" s="31" t="e">
        <f>H3-I4</f>
        <v>#VALUE!</v>
      </c>
      <c r="I4" s="31" t="e">
        <f>$B$3/$G$1</f>
        <v>#VALUE!</v>
      </c>
      <c r="J4" s="31" t="e">
        <f>H3*$H$1/12</f>
        <v>#VALUE!</v>
      </c>
      <c r="K4" s="31" t="e">
        <f>I4+J4</f>
        <v>#VALUE!</v>
      </c>
      <c r="M4" s="33">
        <v>1</v>
      </c>
      <c r="N4" s="31" t="e">
        <f>N3-O4</f>
        <v>#VALUE!</v>
      </c>
      <c r="O4" s="31" t="e">
        <f>$B$3/$M$1</f>
        <v>#VALUE!</v>
      </c>
      <c r="P4" s="31" t="e">
        <f>N3*$N$1/12</f>
        <v>#VALUE!</v>
      </c>
      <c r="Q4" s="31" t="e">
        <f>O4+P4</f>
        <v>#VALUE!</v>
      </c>
      <c r="S4" s="33">
        <v>1</v>
      </c>
      <c r="T4" s="31" t="e">
        <f>T3-U4</f>
        <v>#VALUE!</v>
      </c>
      <c r="U4" s="31" t="e">
        <f>$B$3/$S$1</f>
        <v>#VALUE!</v>
      </c>
      <c r="V4" s="31" t="e">
        <f>T3*$T$1/12</f>
        <v>#VALUE!</v>
      </c>
      <c r="W4" s="31" t="e">
        <f>U4+V4</f>
        <v>#VALUE!</v>
      </c>
      <c r="Y4" s="33">
        <v>1</v>
      </c>
      <c r="Z4" s="31" t="e">
        <f>Z3-AA4</f>
        <v>#VALUE!</v>
      </c>
      <c r="AA4" s="31" t="e">
        <f>$B$3/$Y$1</f>
        <v>#VALUE!</v>
      </c>
      <c r="AB4" s="31" t="e">
        <f>Z3*$Z$1/12</f>
        <v>#VALUE!</v>
      </c>
      <c r="AC4" s="31" t="e">
        <f>AA4+AB4</f>
        <v>#VALUE!</v>
      </c>
      <c r="AE4" s="33">
        <v>1</v>
      </c>
      <c r="AF4" s="31" t="e">
        <f>AF3-AG4</f>
        <v>#VALUE!</v>
      </c>
      <c r="AG4" s="31" t="e">
        <f>$B$3/$AE$1</f>
        <v>#VALUE!</v>
      </c>
      <c r="AH4" s="31" t="e">
        <f>AF3*$AF$1/12</f>
        <v>#VALUE!</v>
      </c>
      <c r="AI4" s="31" t="e">
        <f>AG4+AH4</f>
        <v>#VALUE!</v>
      </c>
      <c r="AK4" s="33">
        <v>1</v>
      </c>
      <c r="AL4" s="31" t="e">
        <f>AL3-AM4</f>
        <v>#VALUE!</v>
      </c>
      <c r="AM4" s="31" t="e">
        <f>$B$3/$AK$1</f>
        <v>#VALUE!</v>
      </c>
      <c r="AN4" s="31" t="e">
        <f>AL3*$AL$1/12</f>
        <v>#VALUE!</v>
      </c>
      <c r="AO4" s="31" t="e">
        <f>AM4+AN4</f>
        <v>#VALUE!</v>
      </c>
      <c r="AP4" s="31"/>
      <c r="AQ4" s="33">
        <v>1</v>
      </c>
      <c r="AR4" s="31" t="e">
        <f>AR3-AS4</f>
        <v>#VALUE!</v>
      </c>
      <c r="AS4" s="31" t="e">
        <f>$B$3/$AQ$1</f>
        <v>#VALUE!</v>
      </c>
      <c r="AT4" s="31" t="e">
        <f>AR3*$AL$1/12</f>
        <v>#VALUE!</v>
      </c>
      <c r="AU4" s="31" t="e">
        <f>AS4+AT4</f>
        <v>#VALUE!</v>
      </c>
      <c r="AW4" s="33">
        <v>1</v>
      </c>
      <c r="AX4" s="31" t="e">
        <f>AX3-AY4</f>
        <v>#VALUE!</v>
      </c>
      <c r="AY4" s="31" t="e">
        <f>$B$3/$AW$1</f>
        <v>#VALUE!</v>
      </c>
      <c r="AZ4" s="31" t="e">
        <f>AX3*$AL$1/12</f>
        <v>#VALUE!</v>
      </c>
      <c r="BA4" s="31" t="e">
        <f>AY4+AZ4</f>
        <v>#VALUE!</v>
      </c>
      <c r="BB4" s="31"/>
      <c r="BC4" s="33">
        <v>1</v>
      </c>
      <c r="BD4" s="31" t="e">
        <f>BD3-BE4</f>
        <v>#VALUE!</v>
      </c>
      <c r="BE4" s="31" t="e">
        <f>$B$3/$BC$1</f>
        <v>#VALUE!</v>
      </c>
      <c r="BF4" s="31" t="e">
        <f>BD3*$BD$1/12</f>
        <v>#VALUE!</v>
      </c>
      <c r="BG4" s="31" t="e">
        <f>BE4+BF4</f>
        <v>#VALUE!</v>
      </c>
    </row>
    <row r="5" spans="1:59" x14ac:dyDescent="0.3">
      <c r="A5" s="33">
        <v>2</v>
      </c>
      <c r="B5" s="31" t="e">
        <f t="shared" ref="B5:B14" si="0">B4-C5</f>
        <v>#VALUE!</v>
      </c>
      <c r="C5" s="31" t="e">
        <f t="shared" ref="C5:C15" si="1">$B$3/$A$1</f>
        <v>#VALUE!</v>
      </c>
      <c r="D5" s="31" t="e">
        <f t="shared" ref="D5:D15" si="2">B4*$B$1/12</f>
        <v>#VALUE!</v>
      </c>
      <c r="E5" s="31" t="e">
        <f t="shared" ref="E5:E15" si="3">C5+D5</f>
        <v>#VALUE!</v>
      </c>
      <c r="G5" s="33">
        <v>2</v>
      </c>
      <c r="H5" s="31" t="e">
        <f t="shared" ref="H5:H14" si="4">H4-I5</f>
        <v>#VALUE!</v>
      </c>
      <c r="I5" s="31" t="e">
        <f t="shared" ref="I5:I27" si="5">$B$3/$G$1</f>
        <v>#VALUE!</v>
      </c>
      <c r="J5" s="31" t="e">
        <f t="shared" ref="J5:J27" si="6">H4*$H$1/12</f>
        <v>#VALUE!</v>
      </c>
      <c r="K5" s="31" t="e">
        <f t="shared" ref="K5:K27" si="7">I5+J5</f>
        <v>#VALUE!</v>
      </c>
      <c r="M5" s="33">
        <v>2</v>
      </c>
      <c r="N5" s="31" t="e">
        <f t="shared" ref="N5:N14" si="8">N4-O5</f>
        <v>#VALUE!</v>
      </c>
      <c r="O5" s="31" t="e">
        <f t="shared" ref="O5:O39" si="9">$B$3/$M$1</f>
        <v>#VALUE!</v>
      </c>
      <c r="P5" s="31" t="e">
        <f t="shared" ref="P5:P39" si="10">N4*$N$1/12</f>
        <v>#VALUE!</v>
      </c>
      <c r="Q5" s="31" t="e">
        <f t="shared" ref="Q5:Q39" si="11">O5+P5</f>
        <v>#VALUE!</v>
      </c>
      <c r="S5" s="33">
        <v>2</v>
      </c>
      <c r="T5" s="31" t="e">
        <f t="shared" ref="T5:T14" si="12">T4-U5</f>
        <v>#VALUE!</v>
      </c>
      <c r="U5" s="31" t="e">
        <f t="shared" ref="U5:U51" si="13">$B$3/$S$1</f>
        <v>#VALUE!</v>
      </c>
      <c r="V5" s="31" t="e">
        <f t="shared" ref="V5:V51" si="14">T4*$T$1/12</f>
        <v>#VALUE!</v>
      </c>
      <c r="W5" s="31" t="e">
        <f t="shared" ref="W5:W51" si="15">U5+V5</f>
        <v>#VALUE!</v>
      </c>
      <c r="Y5" s="33">
        <v>2</v>
      </c>
      <c r="Z5" s="31" t="e">
        <f t="shared" ref="Z5:Z14" si="16">Z4-AA5</f>
        <v>#VALUE!</v>
      </c>
      <c r="AA5" s="31" t="e">
        <f t="shared" ref="AA5:AA63" si="17">$B$3/$Y$1</f>
        <v>#VALUE!</v>
      </c>
      <c r="AB5" s="31" t="e">
        <f t="shared" ref="AB5:AB63" si="18">Z4*$Z$1/12</f>
        <v>#VALUE!</v>
      </c>
      <c r="AC5" s="31" t="e">
        <f t="shared" ref="AC5:AC63" si="19">AA5+AB5</f>
        <v>#VALUE!</v>
      </c>
      <c r="AE5" s="33">
        <v>2</v>
      </c>
      <c r="AF5" s="31" t="e">
        <f t="shared" ref="AF5:AF14" si="20">AF4-AG5</f>
        <v>#VALUE!</v>
      </c>
      <c r="AG5" s="31" t="e">
        <f t="shared" ref="AG5:AG68" si="21">$B$3/$AE$1</f>
        <v>#VALUE!</v>
      </c>
      <c r="AH5" s="31" t="e">
        <f t="shared" ref="AH5:AH68" si="22">AF4*$AF$1/12</f>
        <v>#VALUE!</v>
      </c>
      <c r="AI5" s="31" t="e">
        <f t="shared" ref="AI5:AI68" si="23">AG5+AH5</f>
        <v>#VALUE!</v>
      </c>
      <c r="AK5" s="33">
        <v>2</v>
      </c>
      <c r="AL5" s="31" t="e">
        <f t="shared" ref="AL5:AL14" si="24">AL4-AM5</f>
        <v>#VALUE!</v>
      </c>
      <c r="AM5" s="31" t="e">
        <f t="shared" ref="AM5:AM68" si="25">$B$3/$AK$1</f>
        <v>#VALUE!</v>
      </c>
      <c r="AN5" s="31" t="e">
        <f t="shared" ref="AN5:AN68" si="26">AL4*$AL$1/12</f>
        <v>#VALUE!</v>
      </c>
      <c r="AO5" s="31" t="e">
        <f t="shared" ref="AO5:AO68" si="27">AM5+AN5</f>
        <v>#VALUE!</v>
      </c>
      <c r="AP5" s="31"/>
      <c r="AQ5" s="33">
        <v>2</v>
      </c>
      <c r="AR5" s="31" t="e">
        <f t="shared" ref="AR5:AR68" si="28">AR4-AS5</f>
        <v>#VALUE!</v>
      </c>
      <c r="AS5" s="31" t="e">
        <f t="shared" ref="AS5:AS68" si="29">$B$3/$AQ$1</f>
        <v>#VALUE!</v>
      </c>
      <c r="AT5" s="31" t="e">
        <f t="shared" ref="AT5:AT68" si="30">AR4*$AL$1/12</f>
        <v>#VALUE!</v>
      </c>
      <c r="AU5" s="31" t="e">
        <f t="shared" ref="AU5:AU68" si="31">AS5+AT5</f>
        <v>#VALUE!</v>
      </c>
      <c r="AW5" s="33">
        <v>2</v>
      </c>
      <c r="AX5" s="31" t="e">
        <f t="shared" ref="AX5:AX68" si="32">AX4-AY5</f>
        <v>#VALUE!</v>
      </c>
      <c r="AY5" s="31" t="e">
        <f t="shared" ref="AY5:AY68" si="33">$B$3/$AW$1</f>
        <v>#VALUE!</v>
      </c>
      <c r="AZ5" s="31" t="e">
        <f t="shared" ref="AZ5:AZ68" si="34">AX4*$AL$1/12</f>
        <v>#VALUE!</v>
      </c>
      <c r="BA5" s="31" t="e">
        <f t="shared" ref="BA5:BA68" si="35">AY5+AZ5</f>
        <v>#VALUE!</v>
      </c>
      <c r="BB5" s="31"/>
      <c r="BC5" s="33">
        <v>2</v>
      </c>
      <c r="BD5" s="31" t="e">
        <f t="shared" ref="BD5:BD14" si="36">BD4-BE5</f>
        <v>#VALUE!</v>
      </c>
      <c r="BE5" s="31" t="e">
        <f t="shared" ref="BE5:BE68" si="37">$B$3/$BC$1</f>
        <v>#VALUE!</v>
      </c>
      <c r="BF5" s="31" t="e">
        <f t="shared" ref="BF5:BF68" si="38">BD4*$BD$1/12</f>
        <v>#VALUE!</v>
      </c>
      <c r="BG5" s="31" t="e">
        <f t="shared" ref="BG5:BG68" si="39">BE5+BF5</f>
        <v>#VALUE!</v>
      </c>
    </row>
    <row r="6" spans="1:59" x14ac:dyDescent="0.3">
      <c r="A6" s="33">
        <v>3</v>
      </c>
      <c r="B6" s="31" t="e">
        <f t="shared" si="0"/>
        <v>#VALUE!</v>
      </c>
      <c r="C6" s="31" t="e">
        <f t="shared" si="1"/>
        <v>#VALUE!</v>
      </c>
      <c r="D6" s="31" t="e">
        <f t="shared" si="2"/>
        <v>#VALUE!</v>
      </c>
      <c r="E6" s="31" t="e">
        <f t="shared" si="3"/>
        <v>#VALUE!</v>
      </c>
      <c r="G6" s="33">
        <v>3</v>
      </c>
      <c r="H6" s="31" t="e">
        <f t="shared" si="4"/>
        <v>#VALUE!</v>
      </c>
      <c r="I6" s="31" t="e">
        <f t="shared" si="5"/>
        <v>#VALUE!</v>
      </c>
      <c r="J6" s="31" t="e">
        <f t="shared" si="6"/>
        <v>#VALUE!</v>
      </c>
      <c r="K6" s="31" t="e">
        <f t="shared" si="7"/>
        <v>#VALUE!</v>
      </c>
      <c r="M6" s="33">
        <v>3</v>
      </c>
      <c r="N6" s="31" t="e">
        <f t="shared" si="8"/>
        <v>#VALUE!</v>
      </c>
      <c r="O6" s="31" t="e">
        <f t="shared" si="9"/>
        <v>#VALUE!</v>
      </c>
      <c r="P6" s="31" t="e">
        <f t="shared" si="10"/>
        <v>#VALUE!</v>
      </c>
      <c r="Q6" s="31" t="e">
        <f t="shared" si="11"/>
        <v>#VALUE!</v>
      </c>
      <c r="S6" s="33">
        <v>3</v>
      </c>
      <c r="T6" s="31" t="e">
        <f t="shared" si="12"/>
        <v>#VALUE!</v>
      </c>
      <c r="U6" s="31" t="e">
        <f t="shared" si="13"/>
        <v>#VALUE!</v>
      </c>
      <c r="V6" s="31" t="e">
        <f t="shared" si="14"/>
        <v>#VALUE!</v>
      </c>
      <c r="W6" s="31" t="e">
        <f t="shared" si="15"/>
        <v>#VALUE!</v>
      </c>
      <c r="Y6" s="33">
        <v>3</v>
      </c>
      <c r="Z6" s="31" t="e">
        <f t="shared" si="16"/>
        <v>#VALUE!</v>
      </c>
      <c r="AA6" s="31" t="e">
        <f t="shared" si="17"/>
        <v>#VALUE!</v>
      </c>
      <c r="AB6" s="31" t="e">
        <f t="shared" si="18"/>
        <v>#VALUE!</v>
      </c>
      <c r="AC6" s="31" t="e">
        <f t="shared" si="19"/>
        <v>#VALUE!</v>
      </c>
      <c r="AE6" s="33">
        <v>3</v>
      </c>
      <c r="AF6" s="31" t="e">
        <f t="shared" si="20"/>
        <v>#VALUE!</v>
      </c>
      <c r="AG6" s="31" t="e">
        <f t="shared" si="21"/>
        <v>#VALUE!</v>
      </c>
      <c r="AH6" s="31" t="e">
        <f t="shared" si="22"/>
        <v>#VALUE!</v>
      </c>
      <c r="AI6" s="31" t="e">
        <f t="shared" si="23"/>
        <v>#VALUE!</v>
      </c>
      <c r="AK6" s="33">
        <v>3</v>
      </c>
      <c r="AL6" s="31" t="e">
        <f t="shared" si="24"/>
        <v>#VALUE!</v>
      </c>
      <c r="AM6" s="31" t="e">
        <f t="shared" si="25"/>
        <v>#VALUE!</v>
      </c>
      <c r="AN6" s="31" t="e">
        <f t="shared" si="26"/>
        <v>#VALUE!</v>
      </c>
      <c r="AO6" s="31" t="e">
        <f t="shared" si="27"/>
        <v>#VALUE!</v>
      </c>
      <c r="AP6" s="31"/>
      <c r="AQ6" s="33">
        <v>3</v>
      </c>
      <c r="AR6" s="31" t="e">
        <f t="shared" si="28"/>
        <v>#VALUE!</v>
      </c>
      <c r="AS6" s="31" t="e">
        <f t="shared" si="29"/>
        <v>#VALUE!</v>
      </c>
      <c r="AT6" s="31" t="e">
        <f t="shared" si="30"/>
        <v>#VALUE!</v>
      </c>
      <c r="AU6" s="31" t="e">
        <f t="shared" si="31"/>
        <v>#VALUE!</v>
      </c>
      <c r="AW6" s="33">
        <v>3</v>
      </c>
      <c r="AX6" s="31" t="e">
        <f t="shared" si="32"/>
        <v>#VALUE!</v>
      </c>
      <c r="AY6" s="31" t="e">
        <f t="shared" si="33"/>
        <v>#VALUE!</v>
      </c>
      <c r="AZ6" s="31" t="e">
        <f t="shared" si="34"/>
        <v>#VALUE!</v>
      </c>
      <c r="BA6" s="31" t="e">
        <f t="shared" si="35"/>
        <v>#VALUE!</v>
      </c>
      <c r="BB6" s="31"/>
      <c r="BC6" s="33">
        <v>3</v>
      </c>
      <c r="BD6" s="31" t="e">
        <f t="shared" si="36"/>
        <v>#VALUE!</v>
      </c>
      <c r="BE6" s="31" t="e">
        <f t="shared" si="37"/>
        <v>#VALUE!</v>
      </c>
      <c r="BF6" s="31" t="e">
        <f t="shared" si="38"/>
        <v>#VALUE!</v>
      </c>
      <c r="BG6" s="31" t="e">
        <f t="shared" si="39"/>
        <v>#VALUE!</v>
      </c>
    </row>
    <row r="7" spans="1:59" x14ac:dyDescent="0.3">
      <c r="A7" s="33">
        <v>4</v>
      </c>
      <c r="B7" s="31" t="e">
        <f t="shared" si="0"/>
        <v>#VALUE!</v>
      </c>
      <c r="C7" s="31" t="e">
        <f t="shared" si="1"/>
        <v>#VALUE!</v>
      </c>
      <c r="D7" s="31" t="e">
        <f t="shared" si="2"/>
        <v>#VALUE!</v>
      </c>
      <c r="E7" s="31" t="e">
        <f t="shared" si="3"/>
        <v>#VALUE!</v>
      </c>
      <c r="G7" s="33">
        <v>4</v>
      </c>
      <c r="H7" s="31" t="e">
        <f t="shared" si="4"/>
        <v>#VALUE!</v>
      </c>
      <c r="I7" s="31" t="e">
        <f t="shared" si="5"/>
        <v>#VALUE!</v>
      </c>
      <c r="J7" s="31" t="e">
        <f t="shared" si="6"/>
        <v>#VALUE!</v>
      </c>
      <c r="K7" s="31" t="e">
        <f t="shared" si="7"/>
        <v>#VALUE!</v>
      </c>
      <c r="M7" s="33">
        <v>4</v>
      </c>
      <c r="N7" s="31" t="e">
        <f t="shared" si="8"/>
        <v>#VALUE!</v>
      </c>
      <c r="O7" s="31" t="e">
        <f t="shared" si="9"/>
        <v>#VALUE!</v>
      </c>
      <c r="P7" s="31" t="e">
        <f t="shared" si="10"/>
        <v>#VALUE!</v>
      </c>
      <c r="Q7" s="31" t="e">
        <f t="shared" si="11"/>
        <v>#VALUE!</v>
      </c>
      <c r="S7" s="33">
        <v>4</v>
      </c>
      <c r="T7" s="31" t="e">
        <f t="shared" si="12"/>
        <v>#VALUE!</v>
      </c>
      <c r="U7" s="31" t="e">
        <f t="shared" si="13"/>
        <v>#VALUE!</v>
      </c>
      <c r="V7" s="31" t="e">
        <f t="shared" si="14"/>
        <v>#VALUE!</v>
      </c>
      <c r="W7" s="31" t="e">
        <f t="shared" si="15"/>
        <v>#VALUE!</v>
      </c>
      <c r="Y7" s="33">
        <v>4</v>
      </c>
      <c r="Z7" s="31" t="e">
        <f t="shared" si="16"/>
        <v>#VALUE!</v>
      </c>
      <c r="AA7" s="31" t="e">
        <f t="shared" si="17"/>
        <v>#VALUE!</v>
      </c>
      <c r="AB7" s="31" t="e">
        <f t="shared" si="18"/>
        <v>#VALUE!</v>
      </c>
      <c r="AC7" s="31" t="e">
        <f t="shared" si="19"/>
        <v>#VALUE!</v>
      </c>
      <c r="AE7" s="33">
        <v>4</v>
      </c>
      <c r="AF7" s="31" t="e">
        <f t="shared" si="20"/>
        <v>#VALUE!</v>
      </c>
      <c r="AG7" s="31" t="e">
        <f t="shared" si="21"/>
        <v>#VALUE!</v>
      </c>
      <c r="AH7" s="31" t="e">
        <f t="shared" si="22"/>
        <v>#VALUE!</v>
      </c>
      <c r="AI7" s="31" t="e">
        <f t="shared" si="23"/>
        <v>#VALUE!</v>
      </c>
      <c r="AK7" s="33">
        <v>4</v>
      </c>
      <c r="AL7" s="31" t="e">
        <f t="shared" si="24"/>
        <v>#VALUE!</v>
      </c>
      <c r="AM7" s="31" t="e">
        <f t="shared" si="25"/>
        <v>#VALUE!</v>
      </c>
      <c r="AN7" s="31" t="e">
        <f t="shared" si="26"/>
        <v>#VALUE!</v>
      </c>
      <c r="AO7" s="31" t="e">
        <f t="shared" si="27"/>
        <v>#VALUE!</v>
      </c>
      <c r="AP7" s="31"/>
      <c r="AQ7" s="33">
        <v>4</v>
      </c>
      <c r="AR7" s="31" t="e">
        <f t="shared" si="28"/>
        <v>#VALUE!</v>
      </c>
      <c r="AS7" s="31" t="e">
        <f t="shared" si="29"/>
        <v>#VALUE!</v>
      </c>
      <c r="AT7" s="31" t="e">
        <f t="shared" si="30"/>
        <v>#VALUE!</v>
      </c>
      <c r="AU7" s="31" t="e">
        <f t="shared" si="31"/>
        <v>#VALUE!</v>
      </c>
      <c r="AW7" s="33">
        <v>4</v>
      </c>
      <c r="AX7" s="31" t="e">
        <f t="shared" si="32"/>
        <v>#VALUE!</v>
      </c>
      <c r="AY7" s="31" t="e">
        <f t="shared" si="33"/>
        <v>#VALUE!</v>
      </c>
      <c r="AZ7" s="31" t="e">
        <f t="shared" si="34"/>
        <v>#VALUE!</v>
      </c>
      <c r="BA7" s="31" t="e">
        <f t="shared" si="35"/>
        <v>#VALUE!</v>
      </c>
      <c r="BB7" s="31"/>
      <c r="BC7" s="33">
        <v>4</v>
      </c>
      <c r="BD7" s="31" t="e">
        <f t="shared" si="36"/>
        <v>#VALUE!</v>
      </c>
      <c r="BE7" s="31" t="e">
        <f t="shared" si="37"/>
        <v>#VALUE!</v>
      </c>
      <c r="BF7" s="31" t="e">
        <f t="shared" si="38"/>
        <v>#VALUE!</v>
      </c>
      <c r="BG7" s="31" t="e">
        <f t="shared" si="39"/>
        <v>#VALUE!</v>
      </c>
    </row>
    <row r="8" spans="1:59" x14ac:dyDescent="0.3">
      <c r="A8" s="33">
        <v>5</v>
      </c>
      <c r="B8" s="31" t="e">
        <f t="shared" si="0"/>
        <v>#VALUE!</v>
      </c>
      <c r="C8" s="31" t="e">
        <f t="shared" si="1"/>
        <v>#VALUE!</v>
      </c>
      <c r="D8" s="31" t="e">
        <f t="shared" si="2"/>
        <v>#VALUE!</v>
      </c>
      <c r="E8" s="31" t="e">
        <f t="shared" si="3"/>
        <v>#VALUE!</v>
      </c>
      <c r="G8" s="33">
        <v>5</v>
      </c>
      <c r="H8" s="31" t="e">
        <f t="shared" si="4"/>
        <v>#VALUE!</v>
      </c>
      <c r="I8" s="31" t="e">
        <f t="shared" si="5"/>
        <v>#VALUE!</v>
      </c>
      <c r="J8" s="31" t="e">
        <f t="shared" si="6"/>
        <v>#VALUE!</v>
      </c>
      <c r="K8" s="31" t="e">
        <f t="shared" si="7"/>
        <v>#VALUE!</v>
      </c>
      <c r="M8" s="33">
        <v>5</v>
      </c>
      <c r="N8" s="31" t="e">
        <f t="shared" si="8"/>
        <v>#VALUE!</v>
      </c>
      <c r="O8" s="31" t="e">
        <f t="shared" si="9"/>
        <v>#VALUE!</v>
      </c>
      <c r="P8" s="31" t="e">
        <f t="shared" si="10"/>
        <v>#VALUE!</v>
      </c>
      <c r="Q8" s="31" t="e">
        <f t="shared" si="11"/>
        <v>#VALUE!</v>
      </c>
      <c r="S8" s="33">
        <v>5</v>
      </c>
      <c r="T8" s="31" t="e">
        <f t="shared" si="12"/>
        <v>#VALUE!</v>
      </c>
      <c r="U8" s="31" t="e">
        <f t="shared" si="13"/>
        <v>#VALUE!</v>
      </c>
      <c r="V8" s="31" t="e">
        <f t="shared" si="14"/>
        <v>#VALUE!</v>
      </c>
      <c r="W8" s="31" t="e">
        <f t="shared" si="15"/>
        <v>#VALUE!</v>
      </c>
      <c r="Y8" s="33">
        <v>5</v>
      </c>
      <c r="Z8" s="31" t="e">
        <f t="shared" si="16"/>
        <v>#VALUE!</v>
      </c>
      <c r="AA8" s="31" t="e">
        <f t="shared" si="17"/>
        <v>#VALUE!</v>
      </c>
      <c r="AB8" s="31" t="e">
        <f t="shared" si="18"/>
        <v>#VALUE!</v>
      </c>
      <c r="AC8" s="31" t="e">
        <f t="shared" si="19"/>
        <v>#VALUE!</v>
      </c>
      <c r="AE8" s="33">
        <v>5</v>
      </c>
      <c r="AF8" s="31" t="e">
        <f t="shared" si="20"/>
        <v>#VALUE!</v>
      </c>
      <c r="AG8" s="31" t="e">
        <f t="shared" si="21"/>
        <v>#VALUE!</v>
      </c>
      <c r="AH8" s="31" t="e">
        <f t="shared" si="22"/>
        <v>#VALUE!</v>
      </c>
      <c r="AI8" s="31" t="e">
        <f t="shared" si="23"/>
        <v>#VALUE!</v>
      </c>
      <c r="AK8" s="33">
        <v>5</v>
      </c>
      <c r="AL8" s="31" t="e">
        <f t="shared" si="24"/>
        <v>#VALUE!</v>
      </c>
      <c r="AM8" s="31" t="e">
        <f t="shared" si="25"/>
        <v>#VALUE!</v>
      </c>
      <c r="AN8" s="31" t="e">
        <f t="shared" si="26"/>
        <v>#VALUE!</v>
      </c>
      <c r="AO8" s="31" t="e">
        <f t="shared" si="27"/>
        <v>#VALUE!</v>
      </c>
      <c r="AP8" s="31"/>
      <c r="AQ8" s="33">
        <v>5</v>
      </c>
      <c r="AR8" s="31" t="e">
        <f t="shared" si="28"/>
        <v>#VALUE!</v>
      </c>
      <c r="AS8" s="31" t="e">
        <f t="shared" si="29"/>
        <v>#VALUE!</v>
      </c>
      <c r="AT8" s="31" t="e">
        <f t="shared" si="30"/>
        <v>#VALUE!</v>
      </c>
      <c r="AU8" s="31" t="e">
        <f t="shared" si="31"/>
        <v>#VALUE!</v>
      </c>
      <c r="AW8" s="33">
        <v>5</v>
      </c>
      <c r="AX8" s="31" t="e">
        <f t="shared" si="32"/>
        <v>#VALUE!</v>
      </c>
      <c r="AY8" s="31" t="e">
        <f t="shared" si="33"/>
        <v>#VALUE!</v>
      </c>
      <c r="AZ8" s="31" t="e">
        <f t="shared" si="34"/>
        <v>#VALUE!</v>
      </c>
      <c r="BA8" s="31" t="e">
        <f t="shared" si="35"/>
        <v>#VALUE!</v>
      </c>
      <c r="BB8" s="31"/>
      <c r="BC8" s="33">
        <v>5</v>
      </c>
      <c r="BD8" s="31" t="e">
        <f t="shared" si="36"/>
        <v>#VALUE!</v>
      </c>
      <c r="BE8" s="31" t="e">
        <f t="shared" si="37"/>
        <v>#VALUE!</v>
      </c>
      <c r="BF8" s="31" t="e">
        <f t="shared" si="38"/>
        <v>#VALUE!</v>
      </c>
      <c r="BG8" s="31" t="e">
        <f t="shared" si="39"/>
        <v>#VALUE!</v>
      </c>
    </row>
    <row r="9" spans="1:59" x14ac:dyDescent="0.3">
      <c r="A9" s="33">
        <v>6</v>
      </c>
      <c r="B9" s="31" t="e">
        <f t="shared" si="0"/>
        <v>#VALUE!</v>
      </c>
      <c r="C9" s="31" t="e">
        <f t="shared" si="1"/>
        <v>#VALUE!</v>
      </c>
      <c r="D9" s="31" t="e">
        <f t="shared" si="2"/>
        <v>#VALUE!</v>
      </c>
      <c r="E9" s="31" t="e">
        <f t="shared" si="3"/>
        <v>#VALUE!</v>
      </c>
      <c r="G9" s="33">
        <v>6</v>
      </c>
      <c r="H9" s="31" t="e">
        <f t="shared" si="4"/>
        <v>#VALUE!</v>
      </c>
      <c r="I9" s="31" t="e">
        <f t="shared" si="5"/>
        <v>#VALUE!</v>
      </c>
      <c r="J9" s="31" t="e">
        <f t="shared" si="6"/>
        <v>#VALUE!</v>
      </c>
      <c r="K9" s="31" t="e">
        <f t="shared" si="7"/>
        <v>#VALUE!</v>
      </c>
      <c r="M9" s="33">
        <v>6</v>
      </c>
      <c r="N9" s="31" t="e">
        <f t="shared" si="8"/>
        <v>#VALUE!</v>
      </c>
      <c r="O9" s="31" t="e">
        <f t="shared" si="9"/>
        <v>#VALUE!</v>
      </c>
      <c r="P9" s="31" t="e">
        <f t="shared" si="10"/>
        <v>#VALUE!</v>
      </c>
      <c r="Q9" s="31" t="e">
        <f t="shared" si="11"/>
        <v>#VALUE!</v>
      </c>
      <c r="S9" s="33">
        <v>6</v>
      </c>
      <c r="T9" s="31" t="e">
        <f t="shared" si="12"/>
        <v>#VALUE!</v>
      </c>
      <c r="U9" s="31" t="e">
        <f t="shared" si="13"/>
        <v>#VALUE!</v>
      </c>
      <c r="V9" s="31" t="e">
        <f t="shared" si="14"/>
        <v>#VALUE!</v>
      </c>
      <c r="W9" s="31" t="e">
        <f t="shared" si="15"/>
        <v>#VALUE!</v>
      </c>
      <c r="Y9" s="33">
        <v>6</v>
      </c>
      <c r="Z9" s="31" t="e">
        <f t="shared" si="16"/>
        <v>#VALUE!</v>
      </c>
      <c r="AA9" s="31" t="e">
        <f t="shared" si="17"/>
        <v>#VALUE!</v>
      </c>
      <c r="AB9" s="31" t="e">
        <f t="shared" si="18"/>
        <v>#VALUE!</v>
      </c>
      <c r="AC9" s="31" t="e">
        <f t="shared" si="19"/>
        <v>#VALUE!</v>
      </c>
      <c r="AE9" s="33">
        <v>6</v>
      </c>
      <c r="AF9" s="31" t="e">
        <f t="shared" si="20"/>
        <v>#VALUE!</v>
      </c>
      <c r="AG9" s="31" t="e">
        <f t="shared" si="21"/>
        <v>#VALUE!</v>
      </c>
      <c r="AH9" s="31" t="e">
        <f t="shared" si="22"/>
        <v>#VALUE!</v>
      </c>
      <c r="AI9" s="31" t="e">
        <f t="shared" si="23"/>
        <v>#VALUE!</v>
      </c>
      <c r="AK9" s="33">
        <v>6</v>
      </c>
      <c r="AL9" s="31" t="e">
        <f t="shared" si="24"/>
        <v>#VALUE!</v>
      </c>
      <c r="AM9" s="31" t="e">
        <f t="shared" si="25"/>
        <v>#VALUE!</v>
      </c>
      <c r="AN9" s="31" t="e">
        <f t="shared" si="26"/>
        <v>#VALUE!</v>
      </c>
      <c r="AO9" s="31" t="e">
        <f t="shared" si="27"/>
        <v>#VALUE!</v>
      </c>
      <c r="AP9" s="31"/>
      <c r="AQ9" s="33">
        <v>6</v>
      </c>
      <c r="AR9" s="31" t="e">
        <f t="shared" si="28"/>
        <v>#VALUE!</v>
      </c>
      <c r="AS9" s="31" t="e">
        <f t="shared" si="29"/>
        <v>#VALUE!</v>
      </c>
      <c r="AT9" s="31" t="e">
        <f t="shared" si="30"/>
        <v>#VALUE!</v>
      </c>
      <c r="AU9" s="31" t="e">
        <f t="shared" si="31"/>
        <v>#VALUE!</v>
      </c>
      <c r="AW9" s="33">
        <v>6</v>
      </c>
      <c r="AX9" s="31" t="e">
        <f t="shared" si="32"/>
        <v>#VALUE!</v>
      </c>
      <c r="AY9" s="31" t="e">
        <f t="shared" si="33"/>
        <v>#VALUE!</v>
      </c>
      <c r="AZ9" s="31" t="e">
        <f t="shared" si="34"/>
        <v>#VALUE!</v>
      </c>
      <c r="BA9" s="31" t="e">
        <f t="shared" si="35"/>
        <v>#VALUE!</v>
      </c>
      <c r="BB9" s="31"/>
      <c r="BC9" s="33">
        <v>6</v>
      </c>
      <c r="BD9" s="31" t="e">
        <f t="shared" si="36"/>
        <v>#VALUE!</v>
      </c>
      <c r="BE9" s="31" t="e">
        <f t="shared" si="37"/>
        <v>#VALUE!</v>
      </c>
      <c r="BF9" s="31" t="e">
        <f t="shared" si="38"/>
        <v>#VALUE!</v>
      </c>
      <c r="BG9" s="31" t="e">
        <f t="shared" si="39"/>
        <v>#VALUE!</v>
      </c>
    </row>
    <row r="10" spans="1:59" x14ac:dyDescent="0.3">
      <c r="A10" s="33">
        <v>7</v>
      </c>
      <c r="B10" s="31" t="e">
        <f t="shared" si="0"/>
        <v>#VALUE!</v>
      </c>
      <c r="C10" s="31" t="e">
        <f t="shared" si="1"/>
        <v>#VALUE!</v>
      </c>
      <c r="D10" s="31" t="e">
        <f t="shared" si="2"/>
        <v>#VALUE!</v>
      </c>
      <c r="E10" s="31" t="e">
        <f t="shared" si="3"/>
        <v>#VALUE!</v>
      </c>
      <c r="G10" s="33">
        <v>7</v>
      </c>
      <c r="H10" s="31" t="e">
        <f t="shared" si="4"/>
        <v>#VALUE!</v>
      </c>
      <c r="I10" s="31" t="e">
        <f t="shared" si="5"/>
        <v>#VALUE!</v>
      </c>
      <c r="J10" s="31" t="e">
        <f t="shared" si="6"/>
        <v>#VALUE!</v>
      </c>
      <c r="K10" s="31" t="e">
        <f t="shared" si="7"/>
        <v>#VALUE!</v>
      </c>
      <c r="M10" s="33">
        <v>7</v>
      </c>
      <c r="N10" s="31" t="e">
        <f t="shared" si="8"/>
        <v>#VALUE!</v>
      </c>
      <c r="O10" s="31" t="e">
        <f t="shared" si="9"/>
        <v>#VALUE!</v>
      </c>
      <c r="P10" s="31" t="e">
        <f t="shared" si="10"/>
        <v>#VALUE!</v>
      </c>
      <c r="Q10" s="31" t="e">
        <f t="shared" si="11"/>
        <v>#VALUE!</v>
      </c>
      <c r="S10" s="33">
        <v>7</v>
      </c>
      <c r="T10" s="31" t="e">
        <f t="shared" si="12"/>
        <v>#VALUE!</v>
      </c>
      <c r="U10" s="31" t="e">
        <f t="shared" si="13"/>
        <v>#VALUE!</v>
      </c>
      <c r="V10" s="31" t="e">
        <f t="shared" si="14"/>
        <v>#VALUE!</v>
      </c>
      <c r="W10" s="31" t="e">
        <f t="shared" si="15"/>
        <v>#VALUE!</v>
      </c>
      <c r="Y10" s="33">
        <v>7</v>
      </c>
      <c r="Z10" s="31" t="e">
        <f t="shared" si="16"/>
        <v>#VALUE!</v>
      </c>
      <c r="AA10" s="31" t="e">
        <f t="shared" si="17"/>
        <v>#VALUE!</v>
      </c>
      <c r="AB10" s="31" t="e">
        <f t="shared" si="18"/>
        <v>#VALUE!</v>
      </c>
      <c r="AC10" s="31" t="e">
        <f t="shared" si="19"/>
        <v>#VALUE!</v>
      </c>
      <c r="AE10" s="33">
        <v>7</v>
      </c>
      <c r="AF10" s="31" t="e">
        <f t="shared" si="20"/>
        <v>#VALUE!</v>
      </c>
      <c r="AG10" s="31" t="e">
        <f t="shared" si="21"/>
        <v>#VALUE!</v>
      </c>
      <c r="AH10" s="31" t="e">
        <f t="shared" si="22"/>
        <v>#VALUE!</v>
      </c>
      <c r="AI10" s="31" t="e">
        <f t="shared" si="23"/>
        <v>#VALUE!</v>
      </c>
      <c r="AK10" s="33">
        <v>7</v>
      </c>
      <c r="AL10" s="31" t="e">
        <f t="shared" si="24"/>
        <v>#VALUE!</v>
      </c>
      <c r="AM10" s="31" t="e">
        <f t="shared" si="25"/>
        <v>#VALUE!</v>
      </c>
      <c r="AN10" s="31" t="e">
        <f t="shared" si="26"/>
        <v>#VALUE!</v>
      </c>
      <c r="AO10" s="31" t="e">
        <f t="shared" si="27"/>
        <v>#VALUE!</v>
      </c>
      <c r="AP10" s="31"/>
      <c r="AQ10" s="33">
        <v>7</v>
      </c>
      <c r="AR10" s="31" t="e">
        <f t="shared" si="28"/>
        <v>#VALUE!</v>
      </c>
      <c r="AS10" s="31" t="e">
        <f t="shared" si="29"/>
        <v>#VALUE!</v>
      </c>
      <c r="AT10" s="31" t="e">
        <f t="shared" si="30"/>
        <v>#VALUE!</v>
      </c>
      <c r="AU10" s="31" t="e">
        <f t="shared" si="31"/>
        <v>#VALUE!</v>
      </c>
      <c r="AW10" s="33">
        <v>7</v>
      </c>
      <c r="AX10" s="31" t="e">
        <f t="shared" si="32"/>
        <v>#VALUE!</v>
      </c>
      <c r="AY10" s="31" t="e">
        <f t="shared" si="33"/>
        <v>#VALUE!</v>
      </c>
      <c r="AZ10" s="31" t="e">
        <f t="shared" si="34"/>
        <v>#VALUE!</v>
      </c>
      <c r="BA10" s="31" t="e">
        <f t="shared" si="35"/>
        <v>#VALUE!</v>
      </c>
      <c r="BB10" s="31"/>
      <c r="BC10" s="33">
        <v>7</v>
      </c>
      <c r="BD10" s="31" t="e">
        <f t="shared" si="36"/>
        <v>#VALUE!</v>
      </c>
      <c r="BE10" s="31" t="e">
        <f t="shared" si="37"/>
        <v>#VALUE!</v>
      </c>
      <c r="BF10" s="31" t="e">
        <f t="shared" si="38"/>
        <v>#VALUE!</v>
      </c>
      <c r="BG10" s="31" t="e">
        <f t="shared" si="39"/>
        <v>#VALUE!</v>
      </c>
    </row>
    <row r="11" spans="1:59" x14ac:dyDescent="0.3">
      <c r="A11" s="33">
        <v>8</v>
      </c>
      <c r="B11" s="31" t="e">
        <f t="shared" si="0"/>
        <v>#VALUE!</v>
      </c>
      <c r="C11" s="31" t="e">
        <f t="shared" si="1"/>
        <v>#VALUE!</v>
      </c>
      <c r="D11" s="31" t="e">
        <f t="shared" si="2"/>
        <v>#VALUE!</v>
      </c>
      <c r="E11" s="31" t="e">
        <f t="shared" si="3"/>
        <v>#VALUE!</v>
      </c>
      <c r="G11" s="33">
        <v>8</v>
      </c>
      <c r="H11" s="31" t="e">
        <f t="shared" si="4"/>
        <v>#VALUE!</v>
      </c>
      <c r="I11" s="31" t="e">
        <f t="shared" si="5"/>
        <v>#VALUE!</v>
      </c>
      <c r="J11" s="31" t="e">
        <f t="shared" si="6"/>
        <v>#VALUE!</v>
      </c>
      <c r="K11" s="31" t="e">
        <f t="shared" si="7"/>
        <v>#VALUE!</v>
      </c>
      <c r="M11" s="33">
        <v>8</v>
      </c>
      <c r="N11" s="31" t="e">
        <f t="shared" si="8"/>
        <v>#VALUE!</v>
      </c>
      <c r="O11" s="31" t="e">
        <f t="shared" si="9"/>
        <v>#VALUE!</v>
      </c>
      <c r="P11" s="31" t="e">
        <f t="shared" si="10"/>
        <v>#VALUE!</v>
      </c>
      <c r="Q11" s="31" t="e">
        <f t="shared" si="11"/>
        <v>#VALUE!</v>
      </c>
      <c r="S11" s="33">
        <v>8</v>
      </c>
      <c r="T11" s="31" t="e">
        <f t="shared" si="12"/>
        <v>#VALUE!</v>
      </c>
      <c r="U11" s="31" t="e">
        <f t="shared" si="13"/>
        <v>#VALUE!</v>
      </c>
      <c r="V11" s="31" t="e">
        <f t="shared" si="14"/>
        <v>#VALUE!</v>
      </c>
      <c r="W11" s="31" t="e">
        <f t="shared" si="15"/>
        <v>#VALUE!</v>
      </c>
      <c r="Y11" s="33">
        <v>8</v>
      </c>
      <c r="Z11" s="31" t="e">
        <f t="shared" si="16"/>
        <v>#VALUE!</v>
      </c>
      <c r="AA11" s="31" t="e">
        <f t="shared" si="17"/>
        <v>#VALUE!</v>
      </c>
      <c r="AB11" s="31" t="e">
        <f t="shared" si="18"/>
        <v>#VALUE!</v>
      </c>
      <c r="AC11" s="31" t="e">
        <f t="shared" si="19"/>
        <v>#VALUE!</v>
      </c>
      <c r="AE11" s="33">
        <v>8</v>
      </c>
      <c r="AF11" s="31" t="e">
        <f t="shared" si="20"/>
        <v>#VALUE!</v>
      </c>
      <c r="AG11" s="31" t="e">
        <f t="shared" si="21"/>
        <v>#VALUE!</v>
      </c>
      <c r="AH11" s="31" t="e">
        <f t="shared" si="22"/>
        <v>#VALUE!</v>
      </c>
      <c r="AI11" s="31" t="e">
        <f t="shared" si="23"/>
        <v>#VALUE!</v>
      </c>
      <c r="AK11" s="33">
        <v>8</v>
      </c>
      <c r="AL11" s="31" t="e">
        <f t="shared" si="24"/>
        <v>#VALUE!</v>
      </c>
      <c r="AM11" s="31" t="e">
        <f t="shared" si="25"/>
        <v>#VALUE!</v>
      </c>
      <c r="AN11" s="31" t="e">
        <f t="shared" si="26"/>
        <v>#VALUE!</v>
      </c>
      <c r="AO11" s="31" t="e">
        <f t="shared" si="27"/>
        <v>#VALUE!</v>
      </c>
      <c r="AP11" s="31"/>
      <c r="AQ11" s="33">
        <v>8</v>
      </c>
      <c r="AR11" s="31" t="e">
        <f t="shared" si="28"/>
        <v>#VALUE!</v>
      </c>
      <c r="AS11" s="31" t="e">
        <f t="shared" si="29"/>
        <v>#VALUE!</v>
      </c>
      <c r="AT11" s="31" t="e">
        <f t="shared" si="30"/>
        <v>#VALUE!</v>
      </c>
      <c r="AU11" s="31" t="e">
        <f t="shared" si="31"/>
        <v>#VALUE!</v>
      </c>
      <c r="AW11" s="33">
        <v>8</v>
      </c>
      <c r="AX11" s="31" t="e">
        <f t="shared" si="32"/>
        <v>#VALUE!</v>
      </c>
      <c r="AY11" s="31" t="e">
        <f t="shared" si="33"/>
        <v>#VALUE!</v>
      </c>
      <c r="AZ11" s="31" t="e">
        <f t="shared" si="34"/>
        <v>#VALUE!</v>
      </c>
      <c r="BA11" s="31" t="e">
        <f t="shared" si="35"/>
        <v>#VALUE!</v>
      </c>
      <c r="BB11" s="31"/>
      <c r="BC11" s="33">
        <v>8</v>
      </c>
      <c r="BD11" s="31" t="e">
        <f t="shared" si="36"/>
        <v>#VALUE!</v>
      </c>
      <c r="BE11" s="31" t="e">
        <f t="shared" si="37"/>
        <v>#VALUE!</v>
      </c>
      <c r="BF11" s="31" t="e">
        <f t="shared" si="38"/>
        <v>#VALUE!</v>
      </c>
      <c r="BG11" s="31" t="e">
        <f t="shared" si="39"/>
        <v>#VALUE!</v>
      </c>
    </row>
    <row r="12" spans="1:59" x14ac:dyDescent="0.3">
      <c r="A12" s="33">
        <v>9</v>
      </c>
      <c r="B12" s="31" t="e">
        <f t="shared" si="0"/>
        <v>#VALUE!</v>
      </c>
      <c r="C12" s="31" t="e">
        <f t="shared" si="1"/>
        <v>#VALUE!</v>
      </c>
      <c r="D12" s="31" t="e">
        <f t="shared" si="2"/>
        <v>#VALUE!</v>
      </c>
      <c r="E12" s="31" t="e">
        <f t="shared" si="3"/>
        <v>#VALUE!</v>
      </c>
      <c r="G12" s="33">
        <v>9</v>
      </c>
      <c r="H12" s="31" t="e">
        <f t="shared" si="4"/>
        <v>#VALUE!</v>
      </c>
      <c r="I12" s="31" t="e">
        <f t="shared" si="5"/>
        <v>#VALUE!</v>
      </c>
      <c r="J12" s="31" t="e">
        <f t="shared" si="6"/>
        <v>#VALUE!</v>
      </c>
      <c r="K12" s="31" t="e">
        <f t="shared" si="7"/>
        <v>#VALUE!</v>
      </c>
      <c r="M12" s="33">
        <v>9</v>
      </c>
      <c r="N12" s="31" t="e">
        <f t="shared" si="8"/>
        <v>#VALUE!</v>
      </c>
      <c r="O12" s="31" t="e">
        <f t="shared" si="9"/>
        <v>#VALUE!</v>
      </c>
      <c r="P12" s="31" t="e">
        <f t="shared" si="10"/>
        <v>#VALUE!</v>
      </c>
      <c r="Q12" s="31" t="e">
        <f t="shared" si="11"/>
        <v>#VALUE!</v>
      </c>
      <c r="S12" s="33">
        <v>9</v>
      </c>
      <c r="T12" s="31" t="e">
        <f t="shared" si="12"/>
        <v>#VALUE!</v>
      </c>
      <c r="U12" s="31" t="e">
        <f t="shared" si="13"/>
        <v>#VALUE!</v>
      </c>
      <c r="V12" s="31" t="e">
        <f t="shared" si="14"/>
        <v>#VALUE!</v>
      </c>
      <c r="W12" s="31" t="e">
        <f t="shared" si="15"/>
        <v>#VALUE!</v>
      </c>
      <c r="Y12" s="33">
        <v>9</v>
      </c>
      <c r="Z12" s="31" t="e">
        <f t="shared" si="16"/>
        <v>#VALUE!</v>
      </c>
      <c r="AA12" s="31" t="e">
        <f t="shared" si="17"/>
        <v>#VALUE!</v>
      </c>
      <c r="AB12" s="31" t="e">
        <f t="shared" si="18"/>
        <v>#VALUE!</v>
      </c>
      <c r="AC12" s="31" t="e">
        <f t="shared" si="19"/>
        <v>#VALUE!</v>
      </c>
      <c r="AE12" s="33">
        <v>9</v>
      </c>
      <c r="AF12" s="31" t="e">
        <f t="shared" si="20"/>
        <v>#VALUE!</v>
      </c>
      <c r="AG12" s="31" t="e">
        <f t="shared" si="21"/>
        <v>#VALUE!</v>
      </c>
      <c r="AH12" s="31" t="e">
        <f t="shared" si="22"/>
        <v>#VALUE!</v>
      </c>
      <c r="AI12" s="31" t="e">
        <f t="shared" si="23"/>
        <v>#VALUE!</v>
      </c>
      <c r="AK12" s="33">
        <v>9</v>
      </c>
      <c r="AL12" s="31" t="e">
        <f t="shared" si="24"/>
        <v>#VALUE!</v>
      </c>
      <c r="AM12" s="31" t="e">
        <f t="shared" si="25"/>
        <v>#VALUE!</v>
      </c>
      <c r="AN12" s="31" t="e">
        <f t="shared" si="26"/>
        <v>#VALUE!</v>
      </c>
      <c r="AO12" s="31" t="e">
        <f t="shared" si="27"/>
        <v>#VALUE!</v>
      </c>
      <c r="AP12" s="31"/>
      <c r="AQ12" s="33">
        <v>9</v>
      </c>
      <c r="AR12" s="31" t="e">
        <f t="shared" si="28"/>
        <v>#VALUE!</v>
      </c>
      <c r="AS12" s="31" t="e">
        <f t="shared" si="29"/>
        <v>#VALUE!</v>
      </c>
      <c r="AT12" s="31" t="e">
        <f t="shared" si="30"/>
        <v>#VALUE!</v>
      </c>
      <c r="AU12" s="31" t="e">
        <f t="shared" si="31"/>
        <v>#VALUE!</v>
      </c>
      <c r="AW12" s="33">
        <v>9</v>
      </c>
      <c r="AX12" s="31" t="e">
        <f t="shared" si="32"/>
        <v>#VALUE!</v>
      </c>
      <c r="AY12" s="31" t="e">
        <f t="shared" si="33"/>
        <v>#VALUE!</v>
      </c>
      <c r="AZ12" s="31" t="e">
        <f t="shared" si="34"/>
        <v>#VALUE!</v>
      </c>
      <c r="BA12" s="31" t="e">
        <f t="shared" si="35"/>
        <v>#VALUE!</v>
      </c>
      <c r="BB12" s="31"/>
      <c r="BC12" s="33">
        <v>9</v>
      </c>
      <c r="BD12" s="31" t="e">
        <f t="shared" si="36"/>
        <v>#VALUE!</v>
      </c>
      <c r="BE12" s="31" t="e">
        <f t="shared" si="37"/>
        <v>#VALUE!</v>
      </c>
      <c r="BF12" s="31" t="e">
        <f t="shared" si="38"/>
        <v>#VALUE!</v>
      </c>
      <c r="BG12" s="31" t="e">
        <f t="shared" si="39"/>
        <v>#VALUE!</v>
      </c>
    </row>
    <row r="13" spans="1:59" x14ac:dyDescent="0.3">
      <c r="A13" s="33">
        <v>10</v>
      </c>
      <c r="B13" s="31" t="e">
        <f t="shared" si="0"/>
        <v>#VALUE!</v>
      </c>
      <c r="C13" s="31" t="e">
        <f t="shared" si="1"/>
        <v>#VALUE!</v>
      </c>
      <c r="D13" s="31" t="e">
        <f t="shared" si="2"/>
        <v>#VALUE!</v>
      </c>
      <c r="E13" s="31" t="e">
        <f t="shared" si="3"/>
        <v>#VALUE!</v>
      </c>
      <c r="G13" s="33">
        <v>10</v>
      </c>
      <c r="H13" s="31" t="e">
        <f t="shared" si="4"/>
        <v>#VALUE!</v>
      </c>
      <c r="I13" s="31" t="e">
        <f t="shared" si="5"/>
        <v>#VALUE!</v>
      </c>
      <c r="J13" s="31" t="e">
        <f t="shared" si="6"/>
        <v>#VALUE!</v>
      </c>
      <c r="K13" s="31" t="e">
        <f t="shared" si="7"/>
        <v>#VALUE!</v>
      </c>
      <c r="M13" s="33">
        <v>10</v>
      </c>
      <c r="N13" s="31" t="e">
        <f t="shared" si="8"/>
        <v>#VALUE!</v>
      </c>
      <c r="O13" s="31" t="e">
        <f t="shared" si="9"/>
        <v>#VALUE!</v>
      </c>
      <c r="P13" s="31" t="e">
        <f t="shared" si="10"/>
        <v>#VALUE!</v>
      </c>
      <c r="Q13" s="31" t="e">
        <f t="shared" si="11"/>
        <v>#VALUE!</v>
      </c>
      <c r="S13" s="33">
        <v>10</v>
      </c>
      <c r="T13" s="31" t="e">
        <f t="shared" si="12"/>
        <v>#VALUE!</v>
      </c>
      <c r="U13" s="31" t="e">
        <f t="shared" si="13"/>
        <v>#VALUE!</v>
      </c>
      <c r="V13" s="31" t="e">
        <f t="shared" si="14"/>
        <v>#VALUE!</v>
      </c>
      <c r="W13" s="31" t="e">
        <f t="shared" si="15"/>
        <v>#VALUE!</v>
      </c>
      <c r="Y13" s="33">
        <v>10</v>
      </c>
      <c r="Z13" s="31" t="e">
        <f t="shared" si="16"/>
        <v>#VALUE!</v>
      </c>
      <c r="AA13" s="31" t="e">
        <f t="shared" si="17"/>
        <v>#VALUE!</v>
      </c>
      <c r="AB13" s="31" t="e">
        <f t="shared" si="18"/>
        <v>#VALUE!</v>
      </c>
      <c r="AC13" s="31" t="e">
        <f t="shared" si="19"/>
        <v>#VALUE!</v>
      </c>
      <c r="AE13" s="33">
        <v>10</v>
      </c>
      <c r="AF13" s="31" t="e">
        <f t="shared" si="20"/>
        <v>#VALUE!</v>
      </c>
      <c r="AG13" s="31" t="e">
        <f t="shared" si="21"/>
        <v>#VALUE!</v>
      </c>
      <c r="AH13" s="31" t="e">
        <f t="shared" si="22"/>
        <v>#VALUE!</v>
      </c>
      <c r="AI13" s="31" t="e">
        <f t="shared" si="23"/>
        <v>#VALUE!</v>
      </c>
      <c r="AK13" s="33">
        <v>10</v>
      </c>
      <c r="AL13" s="31" t="e">
        <f t="shared" si="24"/>
        <v>#VALUE!</v>
      </c>
      <c r="AM13" s="31" t="e">
        <f t="shared" si="25"/>
        <v>#VALUE!</v>
      </c>
      <c r="AN13" s="31" t="e">
        <f t="shared" si="26"/>
        <v>#VALUE!</v>
      </c>
      <c r="AO13" s="31" t="e">
        <f t="shared" si="27"/>
        <v>#VALUE!</v>
      </c>
      <c r="AP13" s="31"/>
      <c r="AQ13" s="33">
        <v>10</v>
      </c>
      <c r="AR13" s="31" t="e">
        <f t="shared" si="28"/>
        <v>#VALUE!</v>
      </c>
      <c r="AS13" s="31" t="e">
        <f t="shared" si="29"/>
        <v>#VALUE!</v>
      </c>
      <c r="AT13" s="31" t="e">
        <f t="shared" si="30"/>
        <v>#VALUE!</v>
      </c>
      <c r="AU13" s="31" t="e">
        <f t="shared" si="31"/>
        <v>#VALUE!</v>
      </c>
      <c r="AW13" s="33">
        <v>10</v>
      </c>
      <c r="AX13" s="31" t="e">
        <f t="shared" si="32"/>
        <v>#VALUE!</v>
      </c>
      <c r="AY13" s="31" t="e">
        <f t="shared" si="33"/>
        <v>#VALUE!</v>
      </c>
      <c r="AZ13" s="31" t="e">
        <f t="shared" si="34"/>
        <v>#VALUE!</v>
      </c>
      <c r="BA13" s="31" t="e">
        <f t="shared" si="35"/>
        <v>#VALUE!</v>
      </c>
      <c r="BB13" s="31"/>
      <c r="BC13" s="33">
        <v>10</v>
      </c>
      <c r="BD13" s="31" t="e">
        <f t="shared" si="36"/>
        <v>#VALUE!</v>
      </c>
      <c r="BE13" s="31" t="e">
        <f t="shared" si="37"/>
        <v>#VALUE!</v>
      </c>
      <c r="BF13" s="31" t="e">
        <f t="shared" si="38"/>
        <v>#VALUE!</v>
      </c>
      <c r="BG13" s="31" t="e">
        <f t="shared" si="39"/>
        <v>#VALUE!</v>
      </c>
    </row>
    <row r="14" spans="1:59" x14ac:dyDescent="0.3">
      <c r="A14" s="33">
        <v>11</v>
      </c>
      <c r="B14" s="31" t="e">
        <f t="shared" si="0"/>
        <v>#VALUE!</v>
      </c>
      <c r="C14" s="31" t="e">
        <f t="shared" si="1"/>
        <v>#VALUE!</v>
      </c>
      <c r="D14" s="31" t="e">
        <f t="shared" si="2"/>
        <v>#VALUE!</v>
      </c>
      <c r="E14" s="31" t="e">
        <f t="shared" si="3"/>
        <v>#VALUE!</v>
      </c>
      <c r="G14" s="33">
        <v>11</v>
      </c>
      <c r="H14" s="31" t="e">
        <f t="shared" si="4"/>
        <v>#VALUE!</v>
      </c>
      <c r="I14" s="31" t="e">
        <f t="shared" si="5"/>
        <v>#VALUE!</v>
      </c>
      <c r="J14" s="31" t="e">
        <f t="shared" si="6"/>
        <v>#VALUE!</v>
      </c>
      <c r="K14" s="31" t="e">
        <f t="shared" si="7"/>
        <v>#VALUE!</v>
      </c>
      <c r="M14" s="33">
        <v>11</v>
      </c>
      <c r="N14" s="31" t="e">
        <f t="shared" si="8"/>
        <v>#VALUE!</v>
      </c>
      <c r="O14" s="31" t="e">
        <f t="shared" si="9"/>
        <v>#VALUE!</v>
      </c>
      <c r="P14" s="31" t="e">
        <f t="shared" si="10"/>
        <v>#VALUE!</v>
      </c>
      <c r="Q14" s="31" t="e">
        <f t="shared" si="11"/>
        <v>#VALUE!</v>
      </c>
      <c r="S14" s="33">
        <v>11</v>
      </c>
      <c r="T14" s="31" t="e">
        <f t="shared" si="12"/>
        <v>#VALUE!</v>
      </c>
      <c r="U14" s="31" t="e">
        <f t="shared" si="13"/>
        <v>#VALUE!</v>
      </c>
      <c r="V14" s="31" t="e">
        <f t="shared" si="14"/>
        <v>#VALUE!</v>
      </c>
      <c r="W14" s="31" t="e">
        <f t="shared" si="15"/>
        <v>#VALUE!</v>
      </c>
      <c r="Y14" s="33">
        <v>11</v>
      </c>
      <c r="Z14" s="31" t="e">
        <f t="shared" si="16"/>
        <v>#VALUE!</v>
      </c>
      <c r="AA14" s="31" t="e">
        <f t="shared" si="17"/>
        <v>#VALUE!</v>
      </c>
      <c r="AB14" s="31" t="e">
        <f t="shared" si="18"/>
        <v>#VALUE!</v>
      </c>
      <c r="AC14" s="31" t="e">
        <f t="shared" si="19"/>
        <v>#VALUE!</v>
      </c>
      <c r="AE14" s="33">
        <v>11</v>
      </c>
      <c r="AF14" s="31" t="e">
        <f t="shared" si="20"/>
        <v>#VALUE!</v>
      </c>
      <c r="AG14" s="31" t="e">
        <f t="shared" si="21"/>
        <v>#VALUE!</v>
      </c>
      <c r="AH14" s="31" t="e">
        <f t="shared" si="22"/>
        <v>#VALUE!</v>
      </c>
      <c r="AI14" s="31" t="e">
        <f t="shared" si="23"/>
        <v>#VALUE!</v>
      </c>
      <c r="AK14" s="33">
        <v>11</v>
      </c>
      <c r="AL14" s="31" t="e">
        <f t="shared" si="24"/>
        <v>#VALUE!</v>
      </c>
      <c r="AM14" s="31" t="e">
        <f t="shared" si="25"/>
        <v>#VALUE!</v>
      </c>
      <c r="AN14" s="31" t="e">
        <f t="shared" si="26"/>
        <v>#VALUE!</v>
      </c>
      <c r="AO14" s="31" t="e">
        <f t="shared" si="27"/>
        <v>#VALUE!</v>
      </c>
      <c r="AP14" s="31"/>
      <c r="AQ14" s="33">
        <v>11</v>
      </c>
      <c r="AR14" s="31" t="e">
        <f t="shared" si="28"/>
        <v>#VALUE!</v>
      </c>
      <c r="AS14" s="31" t="e">
        <f t="shared" si="29"/>
        <v>#VALUE!</v>
      </c>
      <c r="AT14" s="31" t="e">
        <f t="shared" si="30"/>
        <v>#VALUE!</v>
      </c>
      <c r="AU14" s="31" t="e">
        <f t="shared" si="31"/>
        <v>#VALUE!</v>
      </c>
      <c r="AW14" s="33">
        <v>11</v>
      </c>
      <c r="AX14" s="31" t="e">
        <f t="shared" si="32"/>
        <v>#VALUE!</v>
      </c>
      <c r="AY14" s="31" t="e">
        <f t="shared" si="33"/>
        <v>#VALUE!</v>
      </c>
      <c r="AZ14" s="31" t="e">
        <f t="shared" si="34"/>
        <v>#VALUE!</v>
      </c>
      <c r="BA14" s="31" t="e">
        <f t="shared" si="35"/>
        <v>#VALUE!</v>
      </c>
      <c r="BB14" s="31"/>
      <c r="BC14" s="33">
        <v>11</v>
      </c>
      <c r="BD14" s="31" t="e">
        <f t="shared" si="36"/>
        <v>#VALUE!</v>
      </c>
      <c r="BE14" s="31" t="e">
        <f t="shared" si="37"/>
        <v>#VALUE!</v>
      </c>
      <c r="BF14" s="31" t="e">
        <f t="shared" si="38"/>
        <v>#VALUE!</v>
      </c>
      <c r="BG14" s="31" t="e">
        <f t="shared" si="39"/>
        <v>#VALUE!</v>
      </c>
    </row>
    <row r="15" spans="1:59" x14ac:dyDescent="0.3">
      <c r="A15" s="33">
        <v>12</v>
      </c>
      <c r="B15" s="31" t="e">
        <f>B14-C15</f>
        <v>#VALUE!</v>
      </c>
      <c r="C15" s="31" t="e">
        <f t="shared" si="1"/>
        <v>#VALUE!</v>
      </c>
      <c r="D15" s="31" t="e">
        <f t="shared" si="2"/>
        <v>#VALUE!</v>
      </c>
      <c r="E15" s="31" t="e">
        <f t="shared" si="3"/>
        <v>#VALUE!</v>
      </c>
      <c r="G15" s="33">
        <v>12</v>
      </c>
      <c r="H15" s="31" t="e">
        <f>H14-I15</f>
        <v>#VALUE!</v>
      </c>
      <c r="I15" s="31" t="e">
        <f t="shared" si="5"/>
        <v>#VALUE!</v>
      </c>
      <c r="J15" s="31" t="e">
        <f t="shared" si="6"/>
        <v>#VALUE!</v>
      </c>
      <c r="K15" s="31" t="e">
        <f t="shared" si="7"/>
        <v>#VALUE!</v>
      </c>
      <c r="M15" s="33">
        <v>12</v>
      </c>
      <c r="N15" s="31" t="e">
        <f>N14-O15</f>
        <v>#VALUE!</v>
      </c>
      <c r="O15" s="31" t="e">
        <f t="shared" si="9"/>
        <v>#VALUE!</v>
      </c>
      <c r="P15" s="31" t="e">
        <f t="shared" si="10"/>
        <v>#VALUE!</v>
      </c>
      <c r="Q15" s="31" t="e">
        <f t="shared" si="11"/>
        <v>#VALUE!</v>
      </c>
      <c r="S15" s="33">
        <v>12</v>
      </c>
      <c r="T15" s="31" t="e">
        <f>T14-U15</f>
        <v>#VALUE!</v>
      </c>
      <c r="U15" s="31" t="e">
        <f t="shared" si="13"/>
        <v>#VALUE!</v>
      </c>
      <c r="V15" s="31" t="e">
        <f t="shared" si="14"/>
        <v>#VALUE!</v>
      </c>
      <c r="W15" s="31" t="e">
        <f t="shared" si="15"/>
        <v>#VALUE!</v>
      </c>
      <c r="Y15" s="33">
        <v>12</v>
      </c>
      <c r="Z15" s="31" t="e">
        <f>Z14-AA15</f>
        <v>#VALUE!</v>
      </c>
      <c r="AA15" s="31" t="e">
        <f t="shared" si="17"/>
        <v>#VALUE!</v>
      </c>
      <c r="AB15" s="31" t="e">
        <f t="shared" si="18"/>
        <v>#VALUE!</v>
      </c>
      <c r="AC15" s="31" t="e">
        <f t="shared" si="19"/>
        <v>#VALUE!</v>
      </c>
      <c r="AE15" s="33">
        <v>12</v>
      </c>
      <c r="AF15" s="31" t="e">
        <f>AF14-AG15</f>
        <v>#VALUE!</v>
      </c>
      <c r="AG15" s="31" t="e">
        <f t="shared" si="21"/>
        <v>#VALUE!</v>
      </c>
      <c r="AH15" s="31" t="e">
        <f t="shared" si="22"/>
        <v>#VALUE!</v>
      </c>
      <c r="AI15" s="31" t="e">
        <f t="shared" si="23"/>
        <v>#VALUE!</v>
      </c>
      <c r="AK15" s="33">
        <v>12</v>
      </c>
      <c r="AL15" s="31" t="e">
        <f>AL14-AM15</f>
        <v>#VALUE!</v>
      </c>
      <c r="AM15" s="31" t="e">
        <f t="shared" si="25"/>
        <v>#VALUE!</v>
      </c>
      <c r="AN15" s="31" t="e">
        <f t="shared" si="26"/>
        <v>#VALUE!</v>
      </c>
      <c r="AO15" s="31" t="e">
        <f t="shared" si="27"/>
        <v>#VALUE!</v>
      </c>
      <c r="AP15" s="31"/>
      <c r="AQ15" s="33">
        <v>12</v>
      </c>
      <c r="AR15" s="31" t="e">
        <f t="shared" si="28"/>
        <v>#VALUE!</v>
      </c>
      <c r="AS15" s="31" t="e">
        <f t="shared" si="29"/>
        <v>#VALUE!</v>
      </c>
      <c r="AT15" s="31" t="e">
        <f t="shared" si="30"/>
        <v>#VALUE!</v>
      </c>
      <c r="AU15" s="31" t="e">
        <f t="shared" si="31"/>
        <v>#VALUE!</v>
      </c>
      <c r="AW15" s="33">
        <v>12</v>
      </c>
      <c r="AX15" s="31" t="e">
        <f t="shared" si="32"/>
        <v>#VALUE!</v>
      </c>
      <c r="AY15" s="31" t="e">
        <f t="shared" si="33"/>
        <v>#VALUE!</v>
      </c>
      <c r="AZ15" s="31" t="e">
        <f t="shared" si="34"/>
        <v>#VALUE!</v>
      </c>
      <c r="BA15" s="31" t="e">
        <f t="shared" si="35"/>
        <v>#VALUE!</v>
      </c>
      <c r="BB15" s="31"/>
      <c r="BC15" s="33">
        <v>12</v>
      </c>
      <c r="BD15" s="31" t="e">
        <f>BD14-BE15</f>
        <v>#VALUE!</v>
      </c>
      <c r="BE15" s="31" t="e">
        <f t="shared" si="37"/>
        <v>#VALUE!</v>
      </c>
      <c r="BF15" s="31" t="e">
        <f t="shared" si="38"/>
        <v>#VALUE!</v>
      </c>
      <c r="BG15" s="31" t="e">
        <f t="shared" si="39"/>
        <v>#VALUE!</v>
      </c>
    </row>
    <row r="16" spans="1:59" x14ac:dyDescent="0.3">
      <c r="G16" s="33">
        <v>13</v>
      </c>
      <c r="H16" s="31" t="e">
        <f t="shared" ref="H16:H27" si="40">H15-I16</f>
        <v>#VALUE!</v>
      </c>
      <c r="I16" s="31" t="e">
        <f t="shared" si="5"/>
        <v>#VALUE!</v>
      </c>
      <c r="J16" s="31" t="e">
        <f t="shared" si="6"/>
        <v>#VALUE!</v>
      </c>
      <c r="K16" s="31" t="e">
        <f t="shared" si="7"/>
        <v>#VALUE!</v>
      </c>
      <c r="M16" s="33">
        <v>13</v>
      </c>
      <c r="N16" s="31" t="e">
        <f t="shared" ref="N16:N39" si="41">N15-O16</f>
        <v>#VALUE!</v>
      </c>
      <c r="O16" s="31" t="e">
        <f t="shared" si="9"/>
        <v>#VALUE!</v>
      </c>
      <c r="P16" s="31" t="e">
        <f t="shared" si="10"/>
        <v>#VALUE!</v>
      </c>
      <c r="Q16" s="31" t="e">
        <f t="shared" si="11"/>
        <v>#VALUE!</v>
      </c>
      <c r="S16" s="33">
        <v>13</v>
      </c>
      <c r="T16" s="31" t="e">
        <f t="shared" ref="T16:T51" si="42">T15-U16</f>
        <v>#VALUE!</v>
      </c>
      <c r="U16" s="31" t="e">
        <f t="shared" si="13"/>
        <v>#VALUE!</v>
      </c>
      <c r="V16" s="31" t="e">
        <f t="shared" si="14"/>
        <v>#VALUE!</v>
      </c>
      <c r="W16" s="31" t="e">
        <f t="shared" si="15"/>
        <v>#VALUE!</v>
      </c>
      <c r="Y16" s="33">
        <v>13</v>
      </c>
      <c r="Z16" s="31" t="e">
        <f t="shared" ref="Z16:Z63" si="43">Z15-AA16</f>
        <v>#VALUE!</v>
      </c>
      <c r="AA16" s="31" t="e">
        <f t="shared" si="17"/>
        <v>#VALUE!</v>
      </c>
      <c r="AB16" s="31" t="e">
        <f t="shared" si="18"/>
        <v>#VALUE!</v>
      </c>
      <c r="AC16" s="31" t="e">
        <f t="shared" si="19"/>
        <v>#VALUE!</v>
      </c>
      <c r="AE16" s="33">
        <v>13</v>
      </c>
      <c r="AF16" s="31" t="e">
        <f t="shared" ref="AF16:AF75" si="44">AF15-AG16</f>
        <v>#VALUE!</v>
      </c>
      <c r="AG16" s="31" t="e">
        <f t="shared" si="21"/>
        <v>#VALUE!</v>
      </c>
      <c r="AH16" s="31" t="e">
        <f t="shared" si="22"/>
        <v>#VALUE!</v>
      </c>
      <c r="AI16" s="31" t="e">
        <f t="shared" si="23"/>
        <v>#VALUE!</v>
      </c>
      <c r="AK16" s="33">
        <v>13</v>
      </c>
      <c r="AL16" s="31" t="e">
        <f t="shared" ref="AL16:AL79" si="45">AL15-AM16</f>
        <v>#VALUE!</v>
      </c>
      <c r="AM16" s="31" t="e">
        <f t="shared" si="25"/>
        <v>#VALUE!</v>
      </c>
      <c r="AN16" s="31" t="e">
        <f t="shared" si="26"/>
        <v>#VALUE!</v>
      </c>
      <c r="AO16" s="31" t="e">
        <f t="shared" si="27"/>
        <v>#VALUE!</v>
      </c>
      <c r="AP16" s="31"/>
      <c r="AQ16" s="33">
        <v>13</v>
      </c>
      <c r="AR16" s="31" t="e">
        <f t="shared" si="28"/>
        <v>#VALUE!</v>
      </c>
      <c r="AS16" s="31" t="e">
        <f t="shared" si="29"/>
        <v>#VALUE!</v>
      </c>
      <c r="AT16" s="31" t="e">
        <f t="shared" si="30"/>
        <v>#VALUE!</v>
      </c>
      <c r="AU16" s="31" t="e">
        <f t="shared" si="31"/>
        <v>#VALUE!</v>
      </c>
      <c r="AW16" s="33">
        <v>13</v>
      </c>
      <c r="AX16" s="31" t="e">
        <f t="shared" si="32"/>
        <v>#VALUE!</v>
      </c>
      <c r="AY16" s="31" t="e">
        <f t="shared" si="33"/>
        <v>#VALUE!</v>
      </c>
      <c r="AZ16" s="31" t="e">
        <f t="shared" si="34"/>
        <v>#VALUE!</v>
      </c>
      <c r="BA16" s="31" t="e">
        <f t="shared" si="35"/>
        <v>#VALUE!</v>
      </c>
      <c r="BB16" s="31"/>
      <c r="BC16" s="33">
        <v>13</v>
      </c>
      <c r="BD16" s="31" t="e">
        <f t="shared" ref="BD16:BD79" si="46">BD15-BE16</f>
        <v>#VALUE!</v>
      </c>
      <c r="BE16" s="31" t="e">
        <f t="shared" si="37"/>
        <v>#VALUE!</v>
      </c>
      <c r="BF16" s="31" t="e">
        <f t="shared" si="38"/>
        <v>#VALUE!</v>
      </c>
      <c r="BG16" s="31" t="e">
        <f t="shared" si="39"/>
        <v>#VALUE!</v>
      </c>
    </row>
    <row r="17" spans="7:59" x14ac:dyDescent="0.3">
      <c r="G17" s="33">
        <v>14</v>
      </c>
      <c r="H17" s="31" t="e">
        <f t="shared" si="40"/>
        <v>#VALUE!</v>
      </c>
      <c r="I17" s="31" t="e">
        <f t="shared" si="5"/>
        <v>#VALUE!</v>
      </c>
      <c r="J17" s="31" t="e">
        <f t="shared" si="6"/>
        <v>#VALUE!</v>
      </c>
      <c r="K17" s="31" t="e">
        <f t="shared" si="7"/>
        <v>#VALUE!</v>
      </c>
      <c r="M17" s="33">
        <v>14</v>
      </c>
      <c r="N17" s="31" t="e">
        <f t="shared" si="41"/>
        <v>#VALUE!</v>
      </c>
      <c r="O17" s="31" t="e">
        <f t="shared" si="9"/>
        <v>#VALUE!</v>
      </c>
      <c r="P17" s="31" t="e">
        <f t="shared" si="10"/>
        <v>#VALUE!</v>
      </c>
      <c r="Q17" s="31" t="e">
        <f t="shared" si="11"/>
        <v>#VALUE!</v>
      </c>
      <c r="S17" s="33">
        <v>14</v>
      </c>
      <c r="T17" s="31" t="e">
        <f t="shared" si="42"/>
        <v>#VALUE!</v>
      </c>
      <c r="U17" s="31" t="e">
        <f t="shared" si="13"/>
        <v>#VALUE!</v>
      </c>
      <c r="V17" s="31" t="e">
        <f t="shared" si="14"/>
        <v>#VALUE!</v>
      </c>
      <c r="W17" s="31" t="e">
        <f t="shared" si="15"/>
        <v>#VALUE!</v>
      </c>
      <c r="Y17" s="33">
        <v>14</v>
      </c>
      <c r="Z17" s="31" t="e">
        <f t="shared" si="43"/>
        <v>#VALUE!</v>
      </c>
      <c r="AA17" s="31" t="e">
        <f t="shared" si="17"/>
        <v>#VALUE!</v>
      </c>
      <c r="AB17" s="31" t="e">
        <f t="shared" si="18"/>
        <v>#VALUE!</v>
      </c>
      <c r="AC17" s="31" t="e">
        <f t="shared" si="19"/>
        <v>#VALUE!</v>
      </c>
      <c r="AE17" s="33">
        <v>14</v>
      </c>
      <c r="AF17" s="31" t="e">
        <f t="shared" si="44"/>
        <v>#VALUE!</v>
      </c>
      <c r="AG17" s="31" t="e">
        <f t="shared" si="21"/>
        <v>#VALUE!</v>
      </c>
      <c r="AH17" s="31" t="e">
        <f t="shared" si="22"/>
        <v>#VALUE!</v>
      </c>
      <c r="AI17" s="31" t="e">
        <f t="shared" si="23"/>
        <v>#VALUE!</v>
      </c>
      <c r="AK17" s="33">
        <v>14</v>
      </c>
      <c r="AL17" s="31" t="e">
        <f t="shared" si="45"/>
        <v>#VALUE!</v>
      </c>
      <c r="AM17" s="31" t="e">
        <f t="shared" si="25"/>
        <v>#VALUE!</v>
      </c>
      <c r="AN17" s="31" t="e">
        <f t="shared" si="26"/>
        <v>#VALUE!</v>
      </c>
      <c r="AO17" s="31" t="e">
        <f t="shared" si="27"/>
        <v>#VALUE!</v>
      </c>
      <c r="AP17" s="31"/>
      <c r="AQ17" s="33">
        <v>14</v>
      </c>
      <c r="AR17" s="31" t="e">
        <f t="shared" si="28"/>
        <v>#VALUE!</v>
      </c>
      <c r="AS17" s="31" t="e">
        <f t="shared" si="29"/>
        <v>#VALUE!</v>
      </c>
      <c r="AT17" s="31" t="e">
        <f t="shared" si="30"/>
        <v>#VALUE!</v>
      </c>
      <c r="AU17" s="31" t="e">
        <f t="shared" si="31"/>
        <v>#VALUE!</v>
      </c>
      <c r="AW17" s="33">
        <v>14</v>
      </c>
      <c r="AX17" s="31" t="e">
        <f t="shared" si="32"/>
        <v>#VALUE!</v>
      </c>
      <c r="AY17" s="31" t="e">
        <f t="shared" si="33"/>
        <v>#VALUE!</v>
      </c>
      <c r="AZ17" s="31" t="e">
        <f t="shared" si="34"/>
        <v>#VALUE!</v>
      </c>
      <c r="BA17" s="31" t="e">
        <f t="shared" si="35"/>
        <v>#VALUE!</v>
      </c>
      <c r="BB17" s="31"/>
      <c r="BC17" s="33">
        <v>14</v>
      </c>
      <c r="BD17" s="31" t="e">
        <f t="shared" si="46"/>
        <v>#VALUE!</v>
      </c>
      <c r="BE17" s="31" t="e">
        <f t="shared" si="37"/>
        <v>#VALUE!</v>
      </c>
      <c r="BF17" s="31" t="e">
        <f t="shared" si="38"/>
        <v>#VALUE!</v>
      </c>
      <c r="BG17" s="31" t="e">
        <f t="shared" si="39"/>
        <v>#VALUE!</v>
      </c>
    </row>
    <row r="18" spans="7:59" x14ac:dyDescent="0.3">
      <c r="G18" s="33">
        <v>15</v>
      </c>
      <c r="H18" s="31" t="e">
        <f t="shared" si="40"/>
        <v>#VALUE!</v>
      </c>
      <c r="I18" s="31" t="e">
        <f t="shared" si="5"/>
        <v>#VALUE!</v>
      </c>
      <c r="J18" s="31" t="e">
        <f t="shared" si="6"/>
        <v>#VALUE!</v>
      </c>
      <c r="K18" s="31" t="e">
        <f t="shared" si="7"/>
        <v>#VALUE!</v>
      </c>
      <c r="M18" s="33">
        <v>15</v>
      </c>
      <c r="N18" s="31" t="e">
        <f t="shared" si="41"/>
        <v>#VALUE!</v>
      </c>
      <c r="O18" s="31" t="e">
        <f t="shared" si="9"/>
        <v>#VALUE!</v>
      </c>
      <c r="P18" s="31" t="e">
        <f t="shared" si="10"/>
        <v>#VALUE!</v>
      </c>
      <c r="Q18" s="31" t="e">
        <f t="shared" si="11"/>
        <v>#VALUE!</v>
      </c>
      <c r="S18" s="33">
        <v>15</v>
      </c>
      <c r="T18" s="31" t="e">
        <f t="shared" si="42"/>
        <v>#VALUE!</v>
      </c>
      <c r="U18" s="31" t="e">
        <f t="shared" si="13"/>
        <v>#VALUE!</v>
      </c>
      <c r="V18" s="31" t="e">
        <f t="shared" si="14"/>
        <v>#VALUE!</v>
      </c>
      <c r="W18" s="31" t="e">
        <f t="shared" si="15"/>
        <v>#VALUE!</v>
      </c>
      <c r="Y18" s="33">
        <v>15</v>
      </c>
      <c r="Z18" s="31" t="e">
        <f t="shared" si="43"/>
        <v>#VALUE!</v>
      </c>
      <c r="AA18" s="31" t="e">
        <f t="shared" si="17"/>
        <v>#VALUE!</v>
      </c>
      <c r="AB18" s="31" t="e">
        <f t="shared" si="18"/>
        <v>#VALUE!</v>
      </c>
      <c r="AC18" s="31" t="e">
        <f t="shared" si="19"/>
        <v>#VALUE!</v>
      </c>
      <c r="AE18" s="33">
        <v>15</v>
      </c>
      <c r="AF18" s="31" t="e">
        <f t="shared" si="44"/>
        <v>#VALUE!</v>
      </c>
      <c r="AG18" s="31" t="e">
        <f t="shared" si="21"/>
        <v>#VALUE!</v>
      </c>
      <c r="AH18" s="31" t="e">
        <f t="shared" si="22"/>
        <v>#VALUE!</v>
      </c>
      <c r="AI18" s="31" t="e">
        <f t="shared" si="23"/>
        <v>#VALUE!</v>
      </c>
      <c r="AK18" s="33">
        <v>15</v>
      </c>
      <c r="AL18" s="31" t="e">
        <f t="shared" si="45"/>
        <v>#VALUE!</v>
      </c>
      <c r="AM18" s="31" t="e">
        <f t="shared" si="25"/>
        <v>#VALUE!</v>
      </c>
      <c r="AN18" s="31" t="e">
        <f t="shared" si="26"/>
        <v>#VALUE!</v>
      </c>
      <c r="AO18" s="31" t="e">
        <f t="shared" si="27"/>
        <v>#VALUE!</v>
      </c>
      <c r="AP18" s="31"/>
      <c r="AQ18" s="33">
        <v>15</v>
      </c>
      <c r="AR18" s="31" t="e">
        <f t="shared" si="28"/>
        <v>#VALUE!</v>
      </c>
      <c r="AS18" s="31" t="e">
        <f t="shared" si="29"/>
        <v>#VALUE!</v>
      </c>
      <c r="AT18" s="31" t="e">
        <f t="shared" si="30"/>
        <v>#VALUE!</v>
      </c>
      <c r="AU18" s="31" t="e">
        <f t="shared" si="31"/>
        <v>#VALUE!</v>
      </c>
      <c r="AW18" s="33">
        <v>15</v>
      </c>
      <c r="AX18" s="31" t="e">
        <f t="shared" si="32"/>
        <v>#VALUE!</v>
      </c>
      <c r="AY18" s="31" t="e">
        <f t="shared" si="33"/>
        <v>#VALUE!</v>
      </c>
      <c r="AZ18" s="31" t="e">
        <f t="shared" si="34"/>
        <v>#VALUE!</v>
      </c>
      <c r="BA18" s="31" t="e">
        <f t="shared" si="35"/>
        <v>#VALUE!</v>
      </c>
      <c r="BB18" s="31"/>
      <c r="BC18" s="33">
        <v>15</v>
      </c>
      <c r="BD18" s="31" t="e">
        <f t="shared" si="46"/>
        <v>#VALUE!</v>
      </c>
      <c r="BE18" s="31" t="e">
        <f t="shared" si="37"/>
        <v>#VALUE!</v>
      </c>
      <c r="BF18" s="31" t="e">
        <f t="shared" si="38"/>
        <v>#VALUE!</v>
      </c>
      <c r="BG18" s="31" t="e">
        <f t="shared" si="39"/>
        <v>#VALUE!</v>
      </c>
    </row>
    <row r="19" spans="7:59" x14ac:dyDescent="0.3">
      <c r="G19" s="33">
        <v>16</v>
      </c>
      <c r="H19" s="31" t="e">
        <f t="shared" si="40"/>
        <v>#VALUE!</v>
      </c>
      <c r="I19" s="31" t="e">
        <f t="shared" si="5"/>
        <v>#VALUE!</v>
      </c>
      <c r="J19" s="31" t="e">
        <f t="shared" si="6"/>
        <v>#VALUE!</v>
      </c>
      <c r="K19" s="31" t="e">
        <f t="shared" si="7"/>
        <v>#VALUE!</v>
      </c>
      <c r="M19" s="33">
        <v>16</v>
      </c>
      <c r="N19" s="31" t="e">
        <f t="shared" si="41"/>
        <v>#VALUE!</v>
      </c>
      <c r="O19" s="31" t="e">
        <f t="shared" si="9"/>
        <v>#VALUE!</v>
      </c>
      <c r="P19" s="31" t="e">
        <f t="shared" si="10"/>
        <v>#VALUE!</v>
      </c>
      <c r="Q19" s="31" t="e">
        <f t="shared" si="11"/>
        <v>#VALUE!</v>
      </c>
      <c r="S19" s="33">
        <v>16</v>
      </c>
      <c r="T19" s="31" t="e">
        <f t="shared" si="42"/>
        <v>#VALUE!</v>
      </c>
      <c r="U19" s="31" t="e">
        <f t="shared" si="13"/>
        <v>#VALUE!</v>
      </c>
      <c r="V19" s="31" t="e">
        <f t="shared" si="14"/>
        <v>#VALUE!</v>
      </c>
      <c r="W19" s="31" t="e">
        <f t="shared" si="15"/>
        <v>#VALUE!</v>
      </c>
      <c r="Y19" s="33">
        <v>16</v>
      </c>
      <c r="Z19" s="31" t="e">
        <f t="shared" si="43"/>
        <v>#VALUE!</v>
      </c>
      <c r="AA19" s="31" t="e">
        <f t="shared" si="17"/>
        <v>#VALUE!</v>
      </c>
      <c r="AB19" s="31" t="e">
        <f t="shared" si="18"/>
        <v>#VALUE!</v>
      </c>
      <c r="AC19" s="31" t="e">
        <f t="shared" si="19"/>
        <v>#VALUE!</v>
      </c>
      <c r="AE19" s="33">
        <v>16</v>
      </c>
      <c r="AF19" s="31" t="e">
        <f t="shared" si="44"/>
        <v>#VALUE!</v>
      </c>
      <c r="AG19" s="31" t="e">
        <f t="shared" si="21"/>
        <v>#VALUE!</v>
      </c>
      <c r="AH19" s="31" t="e">
        <f t="shared" si="22"/>
        <v>#VALUE!</v>
      </c>
      <c r="AI19" s="31" t="e">
        <f t="shared" si="23"/>
        <v>#VALUE!</v>
      </c>
      <c r="AK19" s="33">
        <v>16</v>
      </c>
      <c r="AL19" s="31" t="e">
        <f t="shared" si="45"/>
        <v>#VALUE!</v>
      </c>
      <c r="AM19" s="31" t="e">
        <f t="shared" si="25"/>
        <v>#VALUE!</v>
      </c>
      <c r="AN19" s="31" t="e">
        <f t="shared" si="26"/>
        <v>#VALUE!</v>
      </c>
      <c r="AO19" s="31" t="e">
        <f t="shared" si="27"/>
        <v>#VALUE!</v>
      </c>
      <c r="AP19" s="31"/>
      <c r="AQ19" s="33">
        <v>16</v>
      </c>
      <c r="AR19" s="31" t="e">
        <f t="shared" si="28"/>
        <v>#VALUE!</v>
      </c>
      <c r="AS19" s="31" t="e">
        <f t="shared" si="29"/>
        <v>#VALUE!</v>
      </c>
      <c r="AT19" s="31" t="e">
        <f t="shared" si="30"/>
        <v>#VALUE!</v>
      </c>
      <c r="AU19" s="31" t="e">
        <f t="shared" si="31"/>
        <v>#VALUE!</v>
      </c>
      <c r="AW19" s="33">
        <v>16</v>
      </c>
      <c r="AX19" s="31" t="e">
        <f t="shared" si="32"/>
        <v>#VALUE!</v>
      </c>
      <c r="AY19" s="31" t="e">
        <f t="shared" si="33"/>
        <v>#VALUE!</v>
      </c>
      <c r="AZ19" s="31" t="e">
        <f t="shared" si="34"/>
        <v>#VALUE!</v>
      </c>
      <c r="BA19" s="31" t="e">
        <f t="shared" si="35"/>
        <v>#VALUE!</v>
      </c>
      <c r="BB19" s="31"/>
      <c r="BC19" s="33">
        <v>16</v>
      </c>
      <c r="BD19" s="31" t="e">
        <f t="shared" si="46"/>
        <v>#VALUE!</v>
      </c>
      <c r="BE19" s="31" t="e">
        <f t="shared" si="37"/>
        <v>#VALUE!</v>
      </c>
      <c r="BF19" s="31" t="e">
        <f t="shared" si="38"/>
        <v>#VALUE!</v>
      </c>
      <c r="BG19" s="31" t="e">
        <f t="shared" si="39"/>
        <v>#VALUE!</v>
      </c>
    </row>
    <row r="20" spans="7:59" x14ac:dyDescent="0.3">
      <c r="G20" s="33">
        <v>17</v>
      </c>
      <c r="H20" s="31" t="e">
        <f t="shared" si="40"/>
        <v>#VALUE!</v>
      </c>
      <c r="I20" s="31" t="e">
        <f t="shared" si="5"/>
        <v>#VALUE!</v>
      </c>
      <c r="J20" s="31" t="e">
        <f t="shared" si="6"/>
        <v>#VALUE!</v>
      </c>
      <c r="K20" s="31" t="e">
        <f t="shared" si="7"/>
        <v>#VALUE!</v>
      </c>
      <c r="M20" s="33">
        <v>17</v>
      </c>
      <c r="N20" s="31" t="e">
        <f t="shared" si="41"/>
        <v>#VALUE!</v>
      </c>
      <c r="O20" s="31" t="e">
        <f t="shared" si="9"/>
        <v>#VALUE!</v>
      </c>
      <c r="P20" s="31" t="e">
        <f t="shared" si="10"/>
        <v>#VALUE!</v>
      </c>
      <c r="Q20" s="31" t="e">
        <f t="shared" si="11"/>
        <v>#VALUE!</v>
      </c>
      <c r="S20" s="33">
        <v>17</v>
      </c>
      <c r="T20" s="31" t="e">
        <f t="shared" si="42"/>
        <v>#VALUE!</v>
      </c>
      <c r="U20" s="31" t="e">
        <f t="shared" si="13"/>
        <v>#VALUE!</v>
      </c>
      <c r="V20" s="31" t="e">
        <f t="shared" si="14"/>
        <v>#VALUE!</v>
      </c>
      <c r="W20" s="31" t="e">
        <f t="shared" si="15"/>
        <v>#VALUE!</v>
      </c>
      <c r="Y20" s="33">
        <v>17</v>
      </c>
      <c r="Z20" s="31" t="e">
        <f t="shared" si="43"/>
        <v>#VALUE!</v>
      </c>
      <c r="AA20" s="31" t="e">
        <f t="shared" si="17"/>
        <v>#VALUE!</v>
      </c>
      <c r="AB20" s="31" t="e">
        <f t="shared" si="18"/>
        <v>#VALUE!</v>
      </c>
      <c r="AC20" s="31" t="e">
        <f t="shared" si="19"/>
        <v>#VALUE!</v>
      </c>
      <c r="AE20" s="33">
        <v>17</v>
      </c>
      <c r="AF20" s="31" t="e">
        <f t="shared" si="44"/>
        <v>#VALUE!</v>
      </c>
      <c r="AG20" s="31" t="e">
        <f t="shared" si="21"/>
        <v>#VALUE!</v>
      </c>
      <c r="AH20" s="31" t="e">
        <f t="shared" si="22"/>
        <v>#VALUE!</v>
      </c>
      <c r="AI20" s="31" t="e">
        <f t="shared" si="23"/>
        <v>#VALUE!</v>
      </c>
      <c r="AK20" s="33">
        <v>17</v>
      </c>
      <c r="AL20" s="31" t="e">
        <f t="shared" si="45"/>
        <v>#VALUE!</v>
      </c>
      <c r="AM20" s="31" t="e">
        <f t="shared" si="25"/>
        <v>#VALUE!</v>
      </c>
      <c r="AN20" s="31" t="e">
        <f t="shared" si="26"/>
        <v>#VALUE!</v>
      </c>
      <c r="AO20" s="31" t="e">
        <f t="shared" si="27"/>
        <v>#VALUE!</v>
      </c>
      <c r="AP20" s="31"/>
      <c r="AQ20" s="33">
        <v>17</v>
      </c>
      <c r="AR20" s="31" t="e">
        <f t="shared" si="28"/>
        <v>#VALUE!</v>
      </c>
      <c r="AS20" s="31" t="e">
        <f t="shared" si="29"/>
        <v>#VALUE!</v>
      </c>
      <c r="AT20" s="31" t="e">
        <f t="shared" si="30"/>
        <v>#VALUE!</v>
      </c>
      <c r="AU20" s="31" t="e">
        <f t="shared" si="31"/>
        <v>#VALUE!</v>
      </c>
      <c r="AW20" s="33">
        <v>17</v>
      </c>
      <c r="AX20" s="31" t="e">
        <f t="shared" si="32"/>
        <v>#VALUE!</v>
      </c>
      <c r="AY20" s="31" t="e">
        <f t="shared" si="33"/>
        <v>#VALUE!</v>
      </c>
      <c r="AZ20" s="31" t="e">
        <f t="shared" si="34"/>
        <v>#VALUE!</v>
      </c>
      <c r="BA20" s="31" t="e">
        <f t="shared" si="35"/>
        <v>#VALUE!</v>
      </c>
      <c r="BB20" s="31"/>
      <c r="BC20" s="33">
        <v>17</v>
      </c>
      <c r="BD20" s="31" t="e">
        <f t="shared" si="46"/>
        <v>#VALUE!</v>
      </c>
      <c r="BE20" s="31" t="e">
        <f t="shared" si="37"/>
        <v>#VALUE!</v>
      </c>
      <c r="BF20" s="31" t="e">
        <f t="shared" si="38"/>
        <v>#VALUE!</v>
      </c>
      <c r="BG20" s="31" t="e">
        <f t="shared" si="39"/>
        <v>#VALUE!</v>
      </c>
    </row>
    <row r="21" spans="7:59" x14ac:dyDescent="0.3">
      <c r="G21" s="33">
        <v>18</v>
      </c>
      <c r="H21" s="31" t="e">
        <f t="shared" si="40"/>
        <v>#VALUE!</v>
      </c>
      <c r="I21" s="31" t="e">
        <f t="shared" si="5"/>
        <v>#VALUE!</v>
      </c>
      <c r="J21" s="31" t="e">
        <f t="shared" si="6"/>
        <v>#VALUE!</v>
      </c>
      <c r="K21" s="31" t="e">
        <f t="shared" si="7"/>
        <v>#VALUE!</v>
      </c>
      <c r="M21" s="33">
        <v>18</v>
      </c>
      <c r="N21" s="31" t="e">
        <f t="shared" si="41"/>
        <v>#VALUE!</v>
      </c>
      <c r="O21" s="31" t="e">
        <f t="shared" si="9"/>
        <v>#VALUE!</v>
      </c>
      <c r="P21" s="31" t="e">
        <f t="shared" si="10"/>
        <v>#VALUE!</v>
      </c>
      <c r="Q21" s="31" t="e">
        <f t="shared" si="11"/>
        <v>#VALUE!</v>
      </c>
      <c r="S21" s="33">
        <v>18</v>
      </c>
      <c r="T21" s="31" t="e">
        <f t="shared" si="42"/>
        <v>#VALUE!</v>
      </c>
      <c r="U21" s="31" t="e">
        <f t="shared" si="13"/>
        <v>#VALUE!</v>
      </c>
      <c r="V21" s="31" t="e">
        <f t="shared" si="14"/>
        <v>#VALUE!</v>
      </c>
      <c r="W21" s="31" t="e">
        <f t="shared" si="15"/>
        <v>#VALUE!</v>
      </c>
      <c r="Y21" s="33">
        <v>18</v>
      </c>
      <c r="Z21" s="31" t="e">
        <f t="shared" si="43"/>
        <v>#VALUE!</v>
      </c>
      <c r="AA21" s="31" t="e">
        <f t="shared" si="17"/>
        <v>#VALUE!</v>
      </c>
      <c r="AB21" s="31" t="e">
        <f t="shared" si="18"/>
        <v>#VALUE!</v>
      </c>
      <c r="AC21" s="31" t="e">
        <f t="shared" si="19"/>
        <v>#VALUE!</v>
      </c>
      <c r="AE21" s="33">
        <v>18</v>
      </c>
      <c r="AF21" s="31" t="e">
        <f t="shared" si="44"/>
        <v>#VALUE!</v>
      </c>
      <c r="AG21" s="31" t="e">
        <f t="shared" si="21"/>
        <v>#VALUE!</v>
      </c>
      <c r="AH21" s="31" t="e">
        <f t="shared" si="22"/>
        <v>#VALUE!</v>
      </c>
      <c r="AI21" s="31" t="e">
        <f t="shared" si="23"/>
        <v>#VALUE!</v>
      </c>
      <c r="AK21" s="33">
        <v>18</v>
      </c>
      <c r="AL21" s="31" t="e">
        <f t="shared" si="45"/>
        <v>#VALUE!</v>
      </c>
      <c r="AM21" s="31" t="e">
        <f t="shared" si="25"/>
        <v>#VALUE!</v>
      </c>
      <c r="AN21" s="31" t="e">
        <f t="shared" si="26"/>
        <v>#VALUE!</v>
      </c>
      <c r="AO21" s="31" t="e">
        <f t="shared" si="27"/>
        <v>#VALUE!</v>
      </c>
      <c r="AP21" s="31"/>
      <c r="AQ21" s="33">
        <v>18</v>
      </c>
      <c r="AR21" s="31" t="e">
        <f t="shared" si="28"/>
        <v>#VALUE!</v>
      </c>
      <c r="AS21" s="31" t="e">
        <f t="shared" si="29"/>
        <v>#VALUE!</v>
      </c>
      <c r="AT21" s="31" t="e">
        <f t="shared" si="30"/>
        <v>#VALUE!</v>
      </c>
      <c r="AU21" s="31" t="e">
        <f t="shared" si="31"/>
        <v>#VALUE!</v>
      </c>
      <c r="AW21" s="33">
        <v>18</v>
      </c>
      <c r="AX21" s="31" t="e">
        <f t="shared" si="32"/>
        <v>#VALUE!</v>
      </c>
      <c r="AY21" s="31" t="e">
        <f t="shared" si="33"/>
        <v>#VALUE!</v>
      </c>
      <c r="AZ21" s="31" t="e">
        <f t="shared" si="34"/>
        <v>#VALUE!</v>
      </c>
      <c r="BA21" s="31" t="e">
        <f t="shared" si="35"/>
        <v>#VALUE!</v>
      </c>
      <c r="BB21" s="31"/>
      <c r="BC21" s="33">
        <v>18</v>
      </c>
      <c r="BD21" s="31" t="e">
        <f t="shared" si="46"/>
        <v>#VALUE!</v>
      </c>
      <c r="BE21" s="31" t="e">
        <f t="shared" si="37"/>
        <v>#VALUE!</v>
      </c>
      <c r="BF21" s="31" t="e">
        <f t="shared" si="38"/>
        <v>#VALUE!</v>
      </c>
      <c r="BG21" s="31" t="e">
        <f t="shared" si="39"/>
        <v>#VALUE!</v>
      </c>
    </row>
    <row r="22" spans="7:59" x14ac:dyDescent="0.3">
      <c r="G22" s="33">
        <v>19</v>
      </c>
      <c r="H22" s="31" t="e">
        <f t="shared" si="40"/>
        <v>#VALUE!</v>
      </c>
      <c r="I22" s="31" t="e">
        <f t="shared" si="5"/>
        <v>#VALUE!</v>
      </c>
      <c r="J22" s="31" t="e">
        <f t="shared" si="6"/>
        <v>#VALUE!</v>
      </c>
      <c r="K22" s="31" t="e">
        <f t="shared" si="7"/>
        <v>#VALUE!</v>
      </c>
      <c r="M22" s="33">
        <v>19</v>
      </c>
      <c r="N22" s="31" t="e">
        <f t="shared" si="41"/>
        <v>#VALUE!</v>
      </c>
      <c r="O22" s="31" t="e">
        <f t="shared" si="9"/>
        <v>#VALUE!</v>
      </c>
      <c r="P22" s="31" t="e">
        <f t="shared" si="10"/>
        <v>#VALUE!</v>
      </c>
      <c r="Q22" s="31" t="e">
        <f t="shared" si="11"/>
        <v>#VALUE!</v>
      </c>
      <c r="S22" s="33">
        <v>19</v>
      </c>
      <c r="T22" s="31" t="e">
        <f t="shared" si="42"/>
        <v>#VALUE!</v>
      </c>
      <c r="U22" s="31" t="e">
        <f t="shared" si="13"/>
        <v>#VALUE!</v>
      </c>
      <c r="V22" s="31" t="e">
        <f t="shared" si="14"/>
        <v>#VALUE!</v>
      </c>
      <c r="W22" s="31" t="e">
        <f t="shared" si="15"/>
        <v>#VALUE!</v>
      </c>
      <c r="Y22" s="33">
        <v>19</v>
      </c>
      <c r="Z22" s="31" t="e">
        <f t="shared" si="43"/>
        <v>#VALUE!</v>
      </c>
      <c r="AA22" s="31" t="e">
        <f t="shared" si="17"/>
        <v>#VALUE!</v>
      </c>
      <c r="AB22" s="31" t="e">
        <f t="shared" si="18"/>
        <v>#VALUE!</v>
      </c>
      <c r="AC22" s="31" t="e">
        <f t="shared" si="19"/>
        <v>#VALUE!</v>
      </c>
      <c r="AE22" s="33">
        <v>19</v>
      </c>
      <c r="AF22" s="31" t="e">
        <f t="shared" si="44"/>
        <v>#VALUE!</v>
      </c>
      <c r="AG22" s="31" t="e">
        <f t="shared" si="21"/>
        <v>#VALUE!</v>
      </c>
      <c r="AH22" s="31" t="e">
        <f t="shared" si="22"/>
        <v>#VALUE!</v>
      </c>
      <c r="AI22" s="31" t="e">
        <f t="shared" si="23"/>
        <v>#VALUE!</v>
      </c>
      <c r="AK22" s="33">
        <v>19</v>
      </c>
      <c r="AL22" s="31" t="e">
        <f t="shared" si="45"/>
        <v>#VALUE!</v>
      </c>
      <c r="AM22" s="31" t="e">
        <f t="shared" si="25"/>
        <v>#VALUE!</v>
      </c>
      <c r="AN22" s="31" t="e">
        <f t="shared" si="26"/>
        <v>#VALUE!</v>
      </c>
      <c r="AO22" s="31" t="e">
        <f t="shared" si="27"/>
        <v>#VALUE!</v>
      </c>
      <c r="AP22" s="31"/>
      <c r="AQ22" s="33">
        <v>19</v>
      </c>
      <c r="AR22" s="31" t="e">
        <f t="shared" si="28"/>
        <v>#VALUE!</v>
      </c>
      <c r="AS22" s="31" t="e">
        <f t="shared" si="29"/>
        <v>#VALUE!</v>
      </c>
      <c r="AT22" s="31" t="e">
        <f t="shared" si="30"/>
        <v>#VALUE!</v>
      </c>
      <c r="AU22" s="31" t="e">
        <f t="shared" si="31"/>
        <v>#VALUE!</v>
      </c>
      <c r="AW22" s="33">
        <v>19</v>
      </c>
      <c r="AX22" s="31" t="e">
        <f t="shared" si="32"/>
        <v>#VALUE!</v>
      </c>
      <c r="AY22" s="31" t="e">
        <f t="shared" si="33"/>
        <v>#VALUE!</v>
      </c>
      <c r="AZ22" s="31" t="e">
        <f t="shared" si="34"/>
        <v>#VALUE!</v>
      </c>
      <c r="BA22" s="31" t="e">
        <f t="shared" si="35"/>
        <v>#VALUE!</v>
      </c>
      <c r="BB22" s="31"/>
      <c r="BC22" s="33">
        <v>19</v>
      </c>
      <c r="BD22" s="31" t="e">
        <f t="shared" si="46"/>
        <v>#VALUE!</v>
      </c>
      <c r="BE22" s="31" t="e">
        <f t="shared" si="37"/>
        <v>#VALUE!</v>
      </c>
      <c r="BF22" s="31" t="e">
        <f t="shared" si="38"/>
        <v>#VALUE!</v>
      </c>
      <c r="BG22" s="31" t="e">
        <f t="shared" si="39"/>
        <v>#VALUE!</v>
      </c>
    </row>
    <row r="23" spans="7:59" x14ac:dyDescent="0.3">
      <c r="G23" s="33">
        <v>20</v>
      </c>
      <c r="H23" s="31" t="e">
        <f t="shared" si="40"/>
        <v>#VALUE!</v>
      </c>
      <c r="I23" s="31" t="e">
        <f t="shared" si="5"/>
        <v>#VALUE!</v>
      </c>
      <c r="J23" s="31" t="e">
        <f t="shared" si="6"/>
        <v>#VALUE!</v>
      </c>
      <c r="K23" s="31" t="e">
        <f t="shared" si="7"/>
        <v>#VALUE!</v>
      </c>
      <c r="M23" s="33">
        <v>20</v>
      </c>
      <c r="N23" s="31" t="e">
        <f t="shared" si="41"/>
        <v>#VALUE!</v>
      </c>
      <c r="O23" s="31" t="e">
        <f t="shared" si="9"/>
        <v>#VALUE!</v>
      </c>
      <c r="P23" s="31" t="e">
        <f t="shared" si="10"/>
        <v>#VALUE!</v>
      </c>
      <c r="Q23" s="31" t="e">
        <f t="shared" si="11"/>
        <v>#VALUE!</v>
      </c>
      <c r="S23" s="33">
        <v>20</v>
      </c>
      <c r="T23" s="31" t="e">
        <f t="shared" si="42"/>
        <v>#VALUE!</v>
      </c>
      <c r="U23" s="31" t="e">
        <f t="shared" si="13"/>
        <v>#VALUE!</v>
      </c>
      <c r="V23" s="31" t="e">
        <f t="shared" si="14"/>
        <v>#VALUE!</v>
      </c>
      <c r="W23" s="31" t="e">
        <f t="shared" si="15"/>
        <v>#VALUE!</v>
      </c>
      <c r="Y23" s="33">
        <v>20</v>
      </c>
      <c r="Z23" s="31" t="e">
        <f t="shared" si="43"/>
        <v>#VALUE!</v>
      </c>
      <c r="AA23" s="31" t="e">
        <f t="shared" si="17"/>
        <v>#VALUE!</v>
      </c>
      <c r="AB23" s="31" t="e">
        <f t="shared" si="18"/>
        <v>#VALUE!</v>
      </c>
      <c r="AC23" s="31" t="e">
        <f t="shared" si="19"/>
        <v>#VALUE!</v>
      </c>
      <c r="AE23" s="33">
        <v>20</v>
      </c>
      <c r="AF23" s="31" t="e">
        <f t="shared" si="44"/>
        <v>#VALUE!</v>
      </c>
      <c r="AG23" s="31" t="e">
        <f t="shared" si="21"/>
        <v>#VALUE!</v>
      </c>
      <c r="AH23" s="31" t="e">
        <f t="shared" si="22"/>
        <v>#VALUE!</v>
      </c>
      <c r="AI23" s="31" t="e">
        <f t="shared" si="23"/>
        <v>#VALUE!</v>
      </c>
      <c r="AK23" s="33">
        <v>20</v>
      </c>
      <c r="AL23" s="31" t="e">
        <f t="shared" si="45"/>
        <v>#VALUE!</v>
      </c>
      <c r="AM23" s="31" t="e">
        <f t="shared" si="25"/>
        <v>#VALUE!</v>
      </c>
      <c r="AN23" s="31" t="e">
        <f t="shared" si="26"/>
        <v>#VALUE!</v>
      </c>
      <c r="AO23" s="31" t="e">
        <f t="shared" si="27"/>
        <v>#VALUE!</v>
      </c>
      <c r="AP23" s="31"/>
      <c r="AQ23" s="33">
        <v>20</v>
      </c>
      <c r="AR23" s="31" t="e">
        <f t="shared" si="28"/>
        <v>#VALUE!</v>
      </c>
      <c r="AS23" s="31" t="e">
        <f t="shared" si="29"/>
        <v>#VALUE!</v>
      </c>
      <c r="AT23" s="31" t="e">
        <f t="shared" si="30"/>
        <v>#VALUE!</v>
      </c>
      <c r="AU23" s="31" t="e">
        <f t="shared" si="31"/>
        <v>#VALUE!</v>
      </c>
      <c r="AW23" s="33">
        <v>20</v>
      </c>
      <c r="AX23" s="31" t="e">
        <f t="shared" si="32"/>
        <v>#VALUE!</v>
      </c>
      <c r="AY23" s="31" t="e">
        <f t="shared" si="33"/>
        <v>#VALUE!</v>
      </c>
      <c r="AZ23" s="31" t="e">
        <f t="shared" si="34"/>
        <v>#VALUE!</v>
      </c>
      <c r="BA23" s="31" t="e">
        <f t="shared" si="35"/>
        <v>#VALUE!</v>
      </c>
      <c r="BB23" s="31"/>
      <c r="BC23" s="33">
        <v>20</v>
      </c>
      <c r="BD23" s="31" t="e">
        <f t="shared" si="46"/>
        <v>#VALUE!</v>
      </c>
      <c r="BE23" s="31" t="e">
        <f t="shared" si="37"/>
        <v>#VALUE!</v>
      </c>
      <c r="BF23" s="31" t="e">
        <f t="shared" si="38"/>
        <v>#VALUE!</v>
      </c>
      <c r="BG23" s="31" t="e">
        <f t="shared" si="39"/>
        <v>#VALUE!</v>
      </c>
    </row>
    <row r="24" spans="7:59" x14ac:dyDescent="0.3">
      <c r="G24" s="33">
        <v>21</v>
      </c>
      <c r="H24" s="31" t="e">
        <f t="shared" si="40"/>
        <v>#VALUE!</v>
      </c>
      <c r="I24" s="31" t="e">
        <f t="shared" si="5"/>
        <v>#VALUE!</v>
      </c>
      <c r="J24" s="31" t="e">
        <f t="shared" si="6"/>
        <v>#VALUE!</v>
      </c>
      <c r="K24" s="31" t="e">
        <f t="shared" si="7"/>
        <v>#VALUE!</v>
      </c>
      <c r="M24" s="33">
        <v>21</v>
      </c>
      <c r="N24" s="31" t="e">
        <f t="shared" si="41"/>
        <v>#VALUE!</v>
      </c>
      <c r="O24" s="31" t="e">
        <f t="shared" si="9"/>
        <v>#VALUE!</v>
      </c>
      <c r="P24" s="31" t="e">
        <f t="shared" si="10"/>
        <v>#VALUE!</v>
      </c>
      <c r="Q24" s="31" t="e">
        <f t="shared" si="11"/>
        <v>#VALUE!</v>
      </c>
      <c r="S24" s="33">
        <v>21</v>
      </c>
      <c r="T24" s="31" t="e">
        <f t="shared" si="42"/>
        <v>#VALUE!</v>
      </c>
      <c r="U24" s="31" t="e">
        <f t="shared" si="13"/>
        <v>#VALUE!</v>
      </c>
      <c r="V24" s="31" t="e">
        <f t="shared" si="14"/>
        <v>#VALUE!</v>
      </c>
      <c r="W24" s="31" t="e">
        <f t="shared" si="15"/>
        <v>#VALUE!</v>
      </c>
      <c r="Y24" s="33">
        <v>21</v>
      </c>
      <c r="Z24" s="31" t="e">
        <f t="shared" si="43"/>
        <v>#VALUE!</v>
      </c>
      <c r="AA24" s="31" t="e">
        <f t="shared" si="17"/>
        <v>#VALUE!</v>
      </c>
      <c r="AB24" s="31" t="e">
        <f t="shared" si="18"/>
        <v>#VALUE!</v>
      </c>
      <c r="AC24" s="31" t="e">
        <f t="shared" si="19"/>
        <v>#VALUE!</v>
      </c>
      <c r="AE24" s="33">
        <v>21</v>
      </c>
      <c r="AF24" s="31" t="e">
        <f t="shared" si="44"/>
        <v>#VALUE!</v>
      </c>
      <c r="AG24" s="31" t="e">
        <f t="shared" si="21"/>
        <v>#VALUE!</v>
      </c>
      <c r="AH24" s="31" t="e">
        <f t="shared" si="22"/>
        <v>#VALUE!</v>
      </c>
      <c r="AI24" s="31" t="e">
        <f t="shared" si="23"/>
        <v>#VALUE!</v>
      </c>
      <c r="AK24" s="33">
        <v>21</v>
      </c>
      <c r="AL24" s="31" t="e">
        <f t="shared" si="45"/>
        <v>#VALUE!</v>
      </c>
      <c r="AM24" s="31" t="e">
        <f t="shared" si="25"/>
        <v>#VALUE!</v>
      </c>
      <c r="AN24" s="31" t="e">
        <f t="shared" si="26"/>
        <v>#VALUE!</v>
      </c>
      <c r="AO24" s="31" t="e">
        <f t="shared" si="27"/>
        <v>#VALUE!</v>
      </c>
      <c r="AP24" s="31"/>
      <c r="AQ24" s="33">
        <v>21</v>
      </c>
      <c r="AR24" s="31" t="e">
        <f t="shared" si="28"/>
        <v>#VALUE!</v>
      </c>
      <c r="AS24" s="31" t="e">
        <f t="shared" si="29"/>
        <v>#VALUE!</v>
      </c>
      <c r="AT24" s="31" t="e">
        <f t="shared" si="30"/>
        <v>#VALUE!</v>
      </c>
      <c r="AU24" s="31" t="e">
        <f t="shared" si="31"/>
        <v>#VALUE!</v>
      </c>
      <c r="AW24" s="33">
        <v>21</v>
      </c>
      <c r="AX24" s="31" t="e">
        <f t="shared" si="32"/>
        <v>#VALUE!</v>
      </c>
      <c r="AY24" s="31" t="e">
        <f t="shared" si="33"/>
        <v>#VALUE!</v>
      </c>
      <c r="AZ24" s="31" t="e">
        <f t="shared" si="34"/>
        <v>#VALUE!</v>
      </c>
      <c r="BA24" s="31" t="e">
        <f t="shared" si="35"/>
        <v>#VALUE!</v>
      </c>
      <c r="BB24" s="31"/>
      <c r="BC24" s="33">
        <v>21</v>
      </c>
      <c r="BD24" s="31" t="e">
        <f t="shared" si="46"/>
        <v>#VALUE!</v>
      </c>
      <c r="BE24" s="31" t="e">
        <f t="shared" si="37"/>
        <v>#VALUE!</v>
      </c>
      <c r="BF24" s="31" t="e">
        <f t="shared" si="38"/>
        <v>#VALUE!</v>
      </c>
      <c r="BG24" s="31" t="e">
        <f t="shared" si="39"/>
        <v>#VALUE!</v>
      </c>
    </row>
    <row r="25" spans="7:59" x14ac:dyDescent="0.3">
      <c r="G25" s="33">
        <v>22</v>
      </c>
      <c r="H25" s="31" t="e">
        <f t="shared" si="40"/>
        <v>#VALUE!</v>
      </c>
      <c r="I25" s="31" t="e">
        <f t="shared" si="5"/>
        <v>#VALUE!</v>
      </c>
      <c r="J25" s="31" t="e">
        <f t="shared" si="6"/>
        <v>#VALUE!</v>
      </c>
      <c r="K25" s="31" t="e">
        <f t="shared" si="7"/>
        <v>#VALUE!</v>
      </c>
      <c r="M25" s="33">
        <v>22</v>
      </c>
      <c r="N25" s="31" t="e">
        <f t="shared" si="41"/>
        <v>#VALUE!</v>
      </c>
      <c r="O25" s="31" t="e">
        <f t="shared" si="9"/>
        <v>#VALUE!</v>
      </c>
      <c r="P25" s="31" t="e">
        <f t="shared" si="10"/>
        <v>#VALUE!</v>
      </c>
      <c r="Q25" s="31" t="e">
        <f t="shared" si="11"/>
        <v>#VALUE!</v>
      </c>
      <c r="S25" s="33">
        <v>22</v>
      </c>
      <c r="T25" s="31" t="e">
        <f t="shared" si="42"/>
        <v>#VALUE!</v>
      </c>
      <c r="U25" s="31" t="e">
        <f t="shared" si="13"/>
        <v>#VALUE!</v>
      </c>
      <c r="V25" s="31" t="e">
        <f t="shared" si="14"/>
        <v>#VALUE!</v>
      </c>
      <c r="W25" s="31" t="e">
        <f t="shared" si="15"/>
        <v>#VALUE!</v>
      </c>
      <c r="Y25" s="33">
        <v>22</v>
      </c>
      <c r="Z25" s="31" t="e">
        <f t="shared" si="43"/>
        <v>#VALUE!</v>
      </c>
      <c r="AA25" s="31" t="e">
        <f t="shared" si="17"/>
        <v>#VALUE!</v>
      </c>
      <c r="AB25" s="31" t="e">
        <f t="shared" si="18"/>
        <v>#VALUE!</v>
      </c>
      <c r="AC25" s="31" t="e">
        <f t="shared" si="19"/>
        <v>#VALUE!</v>
      </c>
      <c r="AE25" s="33">
        <v>22</v>
      </c>
      <c r="AF25" s="31" t="e">
        <f t="shared" si="44"/>
        <v>#VALUE!</v>
      </c>
      <c r="AG25" s="31" t="e">
        <f t="shared" si="21"/>
        <v>#VALUE!</v>
      </c>
      <c r="AH25" s="31" t="e">
        <f t="shared" si="22"/>
        <v>#VALUE!</v>
      </c>
      <c r="AI25" s="31" t="e">
        <f t="shared" si="23"/>
        <v>#VALUE!</v>
      </c>
      <c r="AK25" s="33">
        <v>22</v>
      </c>
      <c r="AL25" s="31" t="e">
        <f t="shared" si="45"/>
        <v>#VALUE!</v>
      </c>
      <c r="AM25" s="31" t="e">
        <f t="shared" si="25"/>
        <v>#VALUE!</v>
      </c>
      <c r="AN25" s="31" t="e">
        <f t="shared" si="26"/>
        <v>#VALUE!</v>
      </c>
      <c r="AO25" s="31" t="e">
        <f t="shared" si="27"/>
        <v>#VALUE!</v>
      </c>
      <c r="AP25" s="31"/>
      <c r="AQ25" s="33">
        <v>22</v>
      </c>
      <c r="AR25" s="31" t="e">
        <f t="shared" si="28"/>
        <v>#VALUE!</v>
      </c>
      <c r="AS25" s="31" t="e">
        <f t="shared" si="29"/>
        <v>#VALUE!</v>
      </c>
      <c r="AT25" s="31" t="e">
        <f t="shared" si="30"/>
        <v>#VALUE!</v>
      </c>
      <c r="AU25" s="31" t="e">
        <f t="shared" si="31"/>
        <v>#VALUE!</v>
      </c>
      <c r="AW25" s="33">
        <v>22</v>
      </c>
      <c r="AX25" s="31" t="e">
        <f t="shared" si="32"/>
        <v>#VALUE!</v>
      </c>
      <c r="AY25" s="31" t="e">
        <f t="shared" si="33"/>
        <v>#VALUE!</v>
      </c>
      <c r="AZ25" s="31" t="e">
        <f t="shared" si="34"/>
        <v>#VALUE!</v>
      </c>
      <c r="BA25" s="31" t="e">
        <f t="shared" si="35"/>
        <v>#VALUE!</v>
      </c>
      <c r="BB25" s="31"/>
      <c r="BC25" s="33">
        <v>22</v>
      </c>
      <c r="BD25" s="31" t="e">
        <f t="shared" si="46"/>
        <v>#VALUE!</v>
      </c>
      <c r="BE25" s="31" t="e">
        <f t="shared" si="37"/>
        <v>#VALUE!</v>
      </c>
      <c r="BF25" s="31" t="e">
        <f t="shared" si="38"/>
        <v>#VALUE!</v>
      </c>
      <c r="BG25" s="31" t="e">
        <f t="shared" si="39"/>
        <v>#VALUE!</v>
      </c>
    </row>
    <row r="26" spans="7:59" x14ac:dyDescent="0.3">
      <c r="G26" s="33">
        <v>23</v>
      </c>
      <c r="H26" s="31" t="e">
        <f t="shared" si="40"/>
        <v>#VALUE!</v>
      </c>
      <c r="I26" s="31" t="e">
        <f t="shared" si="5"/>
        <v>#VALUE!</v>
      </c>
      <c r="J26" s="31" t="e">
        <f t="shared" si="6"/>
        <v>#VALUE!</v>
      </c>
      <c r="K26" s="31" t="e">
        <f t="shared" si="7"/>
        <v>#VALUE!</v>
      </c>
      <c r="M26" s="33">
        <v>23</v>
      </c>
      <c r="N26" s="31" t="e">
        <f t="shared" si="41"/>
        <v>#VALUE!</v>
      </c>
      <c r="O26" s="31" t="e">
        <f t="shared" si="9"/>
        <v>#VALUE!</v>
      </c>
      <c r="P26" s="31" t="e">
        <f t="shared" si="10"/>
        <v>#VALUE!</v>
      </c>
      <c r="Q26" s="31" t="e">
        <f t="shared" si="11"/>
        <v>#VALUE!</v>
      </c>
      <c r="S26" s="33">
        <v>23</v>
      </c>
      <c r="T26" s="31" t="e">
        <f t="shared" si="42"/>
        <v>#VALUE!</v>
      </c>
      <c r="U26" s="31" t="e">
        <f t="shared" si="13"/>
        <v>#VALUE!</v>
      </c>
      <c r="V26" s="31" t="e">
        <f t="shared" si="14"/>
        <v>#VALUE!</v>
      </c>
      <c r="W26" s="31" t="e">
        <f t="shared" si="15"/>
        <v>#VALUE!</v>
      </c>
      <c r="Y26" s="33">
        <v>23</v>
      </c>
      <c r="Z26" s="31" t="e">
        <f t="shared" si="43"/>
        <v>#VALUE!</v>
      </c>
      <c r="AA26" s="31" t="e">
        <f t="shared" si="17"/>
        <v>#VALUE!</v>
      </c>
      <c r="AB26" s="31" t="e">
        <f t="shared" si="18"/>
        <v>#VALUE!</v>
      </c>
      <c r="AC26" s="31" t="e">
        <f t="shared" si="19"/>
        <v>#VALUE!</v>
      </c>
      <c r="AE26" s="33">
        <v>23</v>
      </c>
      <c r="AF26" s="31" t="e">
        <f t="shared" si="44"/>
        <v>#VALUE!</v>
      </c>
      <c r="AG26" s="31" t="e">
        <f t="shared" si="21"/>
        <v>#VALUE!</v>
      </c>
      <c r="AH26" s="31" t="e">
        <f t="shared" si="22"/>
        <v>#VALUE!</v>
      </c>
      <c r="AI26" s="31" t="e">
        <f t="shared" si="23"/>
        <v>#VALUE!</v>
      </c>
      <c r="AK26" s="33">
        <v>23</v>
      </c>
      <c r="AL26" s="31" t="e">
        <f t="shared" si="45"/>
        <v>#VALUE!</v>
      </c>
      <c r="AM26" s="31" t="e">
        <f t="shared" si="25"/>
        <v>#VALUE!</v>
      </c>
      <c r="AN26" s="31" t="e">
        <f t="shared" si="26"/>
        <v>#VALUE!</v>
      </c>
      <c r="AO26" s="31" t="e">
        <f t="shared" si="27"/>
        <v>#VALUE!</v>
      </c>
      <c r="AP26" s="31"/>
      <c r="AQ26" s="33">
        <v>23</v>
      </c>
      <c r="AR26" s="31" t="e">
        <f t="shared" si="28"/>
        <v>#VALUE!</v>
      </c>
      <c r="AS26" s="31" t="e">
        <f t="shared" si="29"/>
        <v>#VALUE!</v>
      </c>
      <c r="AT26" s="31" t="e">
        <f t="shared" si="30"/>
        <v>#VALUE!</v>
      </c>
      <c r="AU26" s="31" t="e">
        <f t="shared" si="31"/>
        <v>#VALUE!</v>
      </c>
      <c r="AW26" s="33">
        <v>23</v>
      </c>
      <c r="AX26" s="31" t="e">
        <f t="shared" si="32"/>
        <v>#VALUE!</v>
      </c>
      <c r="AY26" s="31" t="e">
        <f t="shared" si="33"/>
        <v>#VALUE!</v>
      </c>
      <c r="AZ26" s="31" t="e">
        <f t="shared" si="34"/>
        <v>#VALUE!</v>
      </c>
      <c r="BA26" s="31" t="e">
        <f t="shared" si="35"/>
        <v>#VALUE!</v>
      </c>
      <c r="BB26" s="31"/>
      <c r="BC26" s="33">
        <v>23</v>
      </c>
      <c r="BD26" s="31" t="e">
        <f t="shared" si="46"/>
        <v>#VALUE!</v>
      </c>
      <c r="BE26" s="31" t="e">
        <f t="shared" si="37"/>
        <v>#VALUE!</v>
      </c>
      <c r="BF26" s="31" t="e">
        <f t="shared" si="38"/>
        <v>#VALUE!</v>
      </c>
      <c r="BG26" s="31" t="e">
        <f t="shared" si="39"/>
        <v>#VALUE!</v>
      </c>
    </row>
    <row r="27" spans="7:59" x14ac:dyDescent="0.3">
      <c r="G27" s="33">
        <v>24</v>
      </c>
      <c r="H27" s="31" t="e">
        <f t="shared" si="40"/>
        <v>#VALUE!</v>
      </c>
      <c r="I27" s="31" t="e">
        <f t="shared" si="5"/>
        <v>#VALUE!</v>
      </c>
      <c r="J27" s="31" t="e">
        <f t="shared" si="6"/>
        <v>#VALUE!</v>
      </c>
      <c r="K27" s="31" t="e">
        <f t="shared" si="7"/>
        <v>#VALUE!</v>
      </c>
      <c r="M27" s="33">
        <v>24</v>
      </c>
      <c r="N27" s="31" t="e">
        <f t="shared" si="41"/>
        <v>#VALUE!</v>
      </c>
      <c r="O27" s="31" t="e">
        <f t="shared" si="9"/>
        <v>#VALUE!</v>
      </c>
      <c r="P27" s="31" t="e">
        <f t="shared" si="10"/>
        <v>#VALUE!</v>
      </c>
      <c r="Q27" s="31" t="e">
        <f t="shared" si="11"/>
        <v>#VALUE!</v>
      </c>
      <c r="S27" s="33">
        <v>24</v>
      </c>
      <c r="T27" s="31" t="e">
        <f t="shared" si="42"/>
        <v>#VALUE!</v>
      </c>
      <c r="U27" s="31" t="e">
        <f t="shared" si="13"/>
        <v>#VALUE!</v>
      </c>
      <c r="V27" s="31" t="e">
        <f t="shared" si="14"/>
        <v>#VALUE!</v>
      </c>
      <c r="W27" s="31" t="e">
        <f t="shared" si="15"/>
        <v>#VALUE!</v>
      </c>
      <c r="Y27" s="33">
        <v>24</v>
      </c>
      <c r="Z27" s="31" t="e">
        <f t="shared" si="43"/>
        <v>#VALUE!</v>
      </c>
      <c r="AA27" s="31" t="e">
        <f t="shared" si="17"/>
        <v>#VALUE!</v>
      </c>
      <c r="AB27" s="31" t="e">
        <f t="shared" si="18"/>
        <v>#VALUE!</v>
      </c>
      <c r="AC27" s="31" t="e">
        <f t="shared" si="19"/>
        <v>#VALUE!</v>
      </c>
      <c r="AE27" s="33">
        <v>24</v>
      </c>
      <c r="AF27" s="31" t="e">
        <f t="shared" si="44"/>
        <v>#VALUE!</v>
      </c>
      <c r="AG27" s="31" t="e">
        <f t="shared" si="21"/>
        <v>#VALUE!</v>
      </c>
      <c r="AH27" s="31" t="e">
        <f t="shared" si="22"/>
        <v>#VALUE!</v>
      </c>
      <c r="AI27" s="31" t="e">
        <f t="shared" si="23"/>
        <v>#VALUE!</v>
      </c>
      <c r="AK27" s="33">
        <v>24</v>
      </c>
      <c r="AL27" s="31" t="e">
        <f t="shared" si="45"/>
        <v>#VALUE!</v>
      </c>
      <c r="AM27" s="31" t="e">
        <f t="shared" si="25"/>
        <v>#VALUE!</v>
      </c>
      <c r="AN27" s="31" t="e">
        <f t="shared" si="26"/>
        <v>#VALUE!</v>
      </c>
      <c r="AO27" s="31" t="e">
        <f t="shared" si="27"/>
        <v>#VALUE!</v>
      </c>
      <c r="AP27" s="31"/>
      <c r="AQ27" s="33">
        <v>24</v>
      </c>
      <c r="AR27" s="31" t="e">
        <f t="shared" si="28"/>
        <v>#VALUE!</v>
      </c>
      <c r="AS27" s="31" t="e">
        <f t="shared" si="29"/>
        <v>#VALUE!</v>
      </c>
      <c r="AT27" s="31" t="e">
        <f t="shared" si="30"/>
        <v>#VALUE!</v>
      </c>
      <c r="AU27" s="31" t="e">
        <f t="shared" si="31"/>
        <v>#VALUE!</v>
      </c>
      <c r="AW27" s="33">
        <v>24</v>
      </c>
      <c r="AX27" s="31" t="e">
        <f t="shared" si="32"/>
        <v>#VALUE!</v>
      </c>
      <c r="AY27" s="31" t="e">
        <f t="shared" si="33"/>
        <v>#VALUE!</v>
      </c>
      <c r="AZ27" s="31" t="e">
        <f t="shared" si="34"/>
        <v>#VALUE!</v>
      </c>
      <c r="BA27" s="31" t="e">
        <f t="shared" si="35"/>
        <v>#VALUE!</v>
      </c>
      <c r="BB27" s="31"/>
      <c r="BC27" s="33">
        <v>24</v>
      </c>
      <c r="BD27" s="31" t="e">
        <f t="shared" si="46"/>
        <v>#VALUE!</v>
      </c>
      <c r="BE27" s="31" t="e">
        <f t="shared" si="37"/>
        <v>#VALUE!</v>
      </c>
      <c r="BF27" s="31" t="e">
        <f t="shared" si="38"/>
        <v>#VALUE!</v>
      </c>
      <c r="BG27" s="31" t="e">
        <f t="shared" si="39"/>
        <v>#VALUE!</v>
      </c>
    </row>
    <row r="28" spans="7:59" x14ac:dyDescent="0.3">
      <c r="M28" s="33">
        <v>25</v>
      </c>
      <c r="N28" s="31" t="e">
        <f t="shared" si="41"/>
        <v>#VALUE!</v>
      </c>
      <c r="O28" s="31" t="e">
        <f t="shared" si="9"/>
        <v>#VALUE!</v>
      </c>
      <c r="P28" s="31" t="e">
        <f t="shared" si="10"/>
        <v>#VALUE!</v>
      </c>
      <c r="Q28" s="31" t="e">
        <f t="shared" si="11"/>
        <v>#VALUE!</v>
      </c>
      <c r="S28" s="33">
        <v>25</v>
      </c>
      <c r="T28" s="31" t="e">
        <f t="shared" si="42"/>
        <v>#VALUE!</v>
      </c>
      <c r="U28" s="31" t="e">
        <f t="shared" si="13"/>
        <v>#VALUE!</v>
      </c>
      <c r="V28" s="31" t="e">
        <f t="shared" si="14"/>
        <v>#VALUE!</v>
      </c>
      <c r="W28" s="31" t="e">
        <f t="shared" si="15"/>
        <v>#VALUE!</v>
      </c>
      <c r="Y28" s="33">
        <v>25</v>
      </c>
      <c r="Z28" s="31" t="e">
        <f t="shared" si="43"/>
        <v>#VALUE!</v>
      </c>
      <c r="AA28" s="31" t="e">
        <f t="shared" si="17"/>
        <v>#VALUE!</v>
      </c>
      <c r="AB28" s="31" t="e">
        <f t="shared" si="18"/>
        <v>#VALUE!</v>
      </c>
      <c r="AC28" s="31" t="e">
        <f t="shared" si="19"/>
        <v>#VALUE!</v>
      </c>
      <c r="AE28" s="33">
        <v>25</v>
      </c>
      <c r="AF28" s="31" t="e">
        <f t="shared" si="44"/>
        <v>#VALUE!</v>
      </c>
      <c r="AG28" s="31" t="e">
        <f t="shared" si="21"/>
        <v>#VALUE!</v>
      </c>
      <c r="AH28" s="31" t="e">
        <f t="shared" si="22"/>
        <v>#VALUE!</v>
      </c>
      <c r="AI28" s="31" t="e">
        <f t="shared" si="23"/>
        <v>#VALUE!</v>
      </c>
      <c r="AK28" s="33">
        <v>25</v>
      </c>
      <c r="AL28" s="31" t="e">
        <f t="shared" si="45"/>
        <v>#VALUE!</v>
      </c>
      <c r="AM28" s="31" t="e">
        <f t="shared" si="25"/>
        <v>#VALUE!</v>
      </c>
      <c r="AN28" s="31" t="e">
        <f t="shared" si="26"/>
        <v>#VALUE!</v>
      </c>
      <c r="AO28" s="31" t="e">
        <f t="shared" si="27"/>
        <v>#VALUE!</v>
      </c>
      <c r="AP28" s="31"/>
      <c r="AQ28" s="33">
        <v>25</v>
      </c>
      <c r="AR28" s="31" t="e">
        <f t="shared" si="28"/>
        <v>#VALUE!</v>
      </c>
      <c r="AS28" s="31" t="e">
        <f t="shared" si="29"/>
        <v>#VALUE!</v>
      </c>
      <c r="AT28" s="31" t="e">
        <f t="shared" si="30"/>
        <v>#VALUE!</v>
      </c>
      <c r="AU28" s="31" t="e">
        <f t="shared" si="31"/>
        <v>#VALUE!</v>
      </c>
      <c r="AW28" s="33">
        <v>25</v>
      </c>
      <c r="AX28" s="31" t="e">
        <f t="shared" si="32"/>
        <v>#VALUE!</v>
      </c>
      <c r="AY28" s="31" t="e">
        <f t="shared" si="33"/>
        <v>#VALUE!</v>
      </c>
      <c r="AZ28" s="31" t="e">
        <f t="shared" si="34"/>
        <v>#VALUE!</v>
      </c>
      <c r="BA28" s="31" t="e">
        <f t="shared" si="35"/>
        <v>#VALUE!</v>
      </c>
      <c r="BB28" s="31"/>
      <c r="BC28" s="33">
        <v>25</v>
      </c>
      <c r="BD28" s="31" t="e">
        <f t="shared" si="46"/>
        <v>#VALUE!</v>
      </c>
      <c r="BE28" s="31" t="e">
        <f t="shared" si="37"/>
        <v>#VALUE!</v>
      </c>
      <c r="BF28" s="31" t="e">
        <f t="shared" si="38"/>
        <v>#VALUE!</v>
      </c>
      <c r="BG28" s="31" t="e">
        <f t="shared" si="39"/>
        <v>#VALUE!</v>
      </c>
    </row>
    <row r="29" spans="7:59" x14ac:dyDescent="0.3">
      <c r="M29" s="33">
        <v>26</v>
      </c>
      <c r="N29" s="31" t="e">
        <f t="shared" si="41"/>
        <v>#VALUE!</v>
      </c>
      <c r="O29" s="31" t="e">
        <f t="shared" si="9"/>
        <v>#VALUE!</v>
      </c>
      <c r="P29" s="31" t="e">
        <f t="shared" si="10"/>
        <v>#VALUE!</v>
      </c>
      <c r="Q29" s="31" t="e">
        <f t="shared" si="11"/>
        <v>#VALUE!</v>
      </c>
      <c r="S29" s="33">
        <v>26</v>
      </c>
      <c r="T29" s="31" t="e">
        <f t="shared" si="42"/>
        <v>#VALUE!</v>
      </c>
      <c r="U29" s="31" t="e">
        <f t="shared" si="13"/>
        <v>#VALUE!</v>
      </c>
      <c r="V29" s="31" t="e">
        <f t="shared" si="14"/>
        <v>#VALUE!</v>
      </c>
      <c r="W29" s="31" t="e">
        <f t="shared" si="15"/>
        <v>#VALUE!</v>
      </c>
      <c r="Y29" s="33">
        <v>26</v>
      </c>
      <c r="Z29" s="31" t="e">
        <f t="shared" si="43"/>
        <v>#VALUE!</v>
      </c>
      <c r="AA29" s="31" t="e">
        <f t="shared" si="17"/>
        <v>#VALUE!</v>
      </c>
      <c r="AB29" s="31" t="e">
        <f t="shared" si="18"/>
        <v>#VALUE!</v>
      </c>
      <c r="AC29" s="31" t="e">
        <f t="shared" si="19"/>
        <v>#VALUE!</v>
      </c>
      <c r="AE29" s="33">
        <v>26</v>
      </c>
      <c r="AF29" s="31" t="e">
        <f t="shared" si="44"/>
        <v>#VALUE!</v>
      </c>
      <c r="AG29" s="31" t="e">
        <f t="shared" si="21"/>
        <v>#VALUE!</v>
      </c>
      <c r="AH29" s="31" t="e">
        <f t="shared" si="22"/>
        <v>#VALUE!</v>
      </c>
      <c r="AI29" s="31" t="e">
        <f t="shared" si="23"/>
        <v>#VALUE!</v>
      </c>
      <c r="AK29" s="33">
        <v>26</v>
      </c>
      <c r="AL29" s="31" t="e">
        <f t="shared" si="45"/>
        <v>#VALUE!</v>
      </c>
      <c r="AM29" s="31" t="e">
        <f t="shared" si="25"/>
        <v>#VALUE!</v>
      </c>
      <c r="AN29" s="31" t="e">
        <f t="shared" si="26"/>
        <v>#VALUE!</v>
      </c>
      <c r="AO29" s="31" t="e">
        <f t="shared" si="27"/>
        <v>#VALUE!</v>
      </c>
      <c r="AP29" s="31"/>
      <c r="AQ29" s="33">
        <v>26</v>
      </c>
      <c r="AR29" s="31" t="e">
        <f t="shared" si="28"/>
        <v>#VALUE!</v>
      </c>
      <c r="AS29" s="31" t="e">
        <f t="shared" si="29"/>
        <v>#VALUE!</v>
      </c>
      <c r="AT29" s="31" t="e">
        <f t="shared" si="30"/>
        <v>#VALUE!</v>
      </c>
      <c r="AU29" s="31" t="e">
        <f t="shared" si="31"/>
        <v>#VALUE!</v>
      </c>
      <c r="AW29" s="33">
        <v>26</v>
      </c>
      <c r="AX29" s="31" t="e">
        <f t="shared" si="32"/>
        <v>#VALUE!</v>
      </c>
      <c r="AY29" s="31" t="e">
        <f t="shared" si="33"/>
        <v>#VALUE!</v>
      </c>
      <c r="AZ29" s="31" t="e">
        <f t="shared" si="34"/>
        <v>#VALUE!</v>
      </c>
      <c r="BA29" s="31" t="e">
        <f t="shared" si="35"/>
        <v>#VALUE!</v>
      </c>
      <c r="BB29" s="31"/>
      <c r="BC29" s="33">
        <v>26</v>
      </c>
      <c r="BD29" s="31" t="e">
        <f t="shared" si="46"/>
        <v>#VALUE!</v>
      </c>
      <c r="BE29" s="31" t="e">
        <f t="shared" si="37"/>
        <v>#VALUE!</v>
      </c>
      <c r="BF29" s="31" t="e">
        <f t="shared" si="38"/>
        <v>#VALUE!</v>
      </c>
      <c r="BG29" s="31" t="e">
        <f t="shared" si="39"/>
        <v>#VALUE!</v>
      </c>
    </row>
    <row r="30" spans="7:59" x14ac:dyDescent="0.3">
      <c r="M30" s="33">
        <v>27</v>
      </c>
      <c r="N30" s="31" t="e">
        <f t="shared" si="41"/>
        <v>#VALUE!</v>
      </c>
      <c r="O30" s="31" t="e">
        <f t="shared" si="9"/>
        <v>#VALUE!</v>
      </c>
      <c r="P30" s="31" t="e">
        <f t="shared" si="10"/>
        <v>#VALUE!</v>
      </c>
      <c r="Q30" s="31" t="e">
        <f t="shared" si="11"/>
        <v>#VALUE!</v>
      </c>
      <c r="S30" s="33">
        <v>27</v>
      </c>
      <c r="T30" s="31" t="e">
        <f t="shared" si="42"/>
        <v>#VALUE!</v>
      </c>
      <c r="U30" s="31" t="e">
        <f t="shared" si="13"/>
        <v>#VALUE!</v>
      </c>
      <c r="V30" s="31" t="e">
        <f t="shared" si="14"/>
        <v>#VALUE!</v>
      </c>
      <c r="W30" s="31" t="e">
        <f t="shared" si="15"/>
        <v>#VALUE!</v>
      </c>
      <c r="Y30" s="33">
        <v>27</v>
      </c>
      <c r="Z30" s="31" t="e">
        <f t="shared" si="43"/>
        <v>#VALUE!</v>
      </c>
      <c r="AA30" s="31" t="e">
        <f t="shared" si="17"/>
        <v>#VALUE!</v>
      </c>
      <c r="AB30" s="31" t="e">
        <f t="shared" si="18"/>
        <v>#VALUE!</v>
      </c>
      <c r="AC30" s="31" t="e">
        <f t="shared" si="19"/>
        <v>#VALUE!</v>
      </c>
      <c r="AE30" s="33">
        <v>27</v>
      </c>
      <c r="AF30" s="31" t="e">
        <f t="shared" si="44"/>
        <v>#VALUE!</v>
      </c>
      <c r="AG30" s="31" t="e">
        <f t="shared" si="21"/>
        <v>#VALUE!</v>
      </c>
      <c r="AH30" s="31" t="e">
        <f t="shared" si="22"/>
        <v>#VALUE!</v>
      </c>
      <c r="AI30" s="31" t="e">
        <f t="shared" si="23"/>
        <v>#VALUE!</v>
      </c>
      <c r="AK30" s="33">
        <v>27</v>
      </c>
      <c r="AL30" s="31" t="e">
        <f t="shared" si="45"/>
        <v>#VALUE!</v>
      </c>
      <c r="AM30" s="31" t="e">
        <f t="shared" si="25"/>
        <v>#VALUE!</v>
      </c>
      <c r="AN30" s="31" t="e">
        <f t="shared" si="26"/>
        <v>#VALUE!</v>
      </c>
      <c r="AO30" s="31" t="e">
        <f t="shared" si="27"/>
        <v>#VALUE!</v>
      </c>
      <c r="AP30" s="31"/>
      <c r="AQ30" s="33">
        <v>27</v>
      </c>
      <c r="AR30" s="31" t="e">
        <f t="shared" si="28"/>
        <v>#VALUE!</v>
      </c>
      <c r="AS30" s="31" t="e">
        <f t="shared" si="29"/>
        <v>#VALUE!</v>
      </c>
      <c r="AT30" s="31" t="e">
        <f t="shared" si="30"/>
        <v>#VALUE!</v>
      </c>
      <c r="AU30" s="31" t="e">
        <f t="shared" si="31"/>
        <v>#VALUE!</v>
      </c>
      <c r="AW30" s="33">
        <v>27</v>
      </c>
      <c r="AX30" s="31" t="e">
        <f t="shared" si="32"/>
        <v>#VALUE!</v>
      </c>
      <c r="AY30" s="31" t="e">
        <f t="shared" si="33"/>
        <v>#VALUE!</v>
      </c>
      <c r="AZ30" s="31" t="e">
        <f t="shared" si="34"/>
        <v>#VALUE!</v>
      </c>
      <c r="BA30" s="31" t="e">
        <f t="shared" si="35"/>
        <v>#VALUE!</v>
      </c>
      <c r="BB30" s="31"/>
      <c r="BC30" s="33">
        <v>27</v>
      </c>
      <c r="BD30" s="31" t="e">
        <f t="shared" si="46"/>
        <v>#VALUE!</v>
      </c>
      <c r="BE30" s="31" t="e">
        <f t="shared" si="37"/>
        <v>#VALUE!</v>
      </c>
      <c r="BF30" s="31" t="e">
        <f t="shared" si="38"/>
        <v>#VALUE!</v>
      </c>
      <c r="BG30" s="31" t="e">
        <f t="shared" si="39"/>
        <v>#VALUE!</v>
      </c>
    </row>
    <row r="31" spans="7:59" x14ac:dyDescent="0.3">
      <c r="M31" s="33">
        <v>28</v>
      </c>
      <c r="N31" s="31" t="e">
        <f t="shared" si="41"/>
        <v>#VALUE!</v>
      </c>
      <c r="O31" s="31" t="e">
        <f t="shared" si="9"/>
        <v>#VALUE!</v>
      </c>
      <c r="P31" s="31" t="e">
        <f t="shared" si="10"/>
        <v>#VALUE!</v>
      </c>
      <c r="Q31" s="31" t="e">
        <f t="shared" si="11"/>
        <v>#VALUE!</v>
      </c>
      <c r="S31" s="33">
        <v>28</v>
      </c>
      <c r="T31" s="31" t="e">
        <f t="shared" si="42"/>
        <v>#VALUE!</v>
      </c>
      <c r="U31" s="31" t="e">
        <f t="shared" si="13"/>
        <v>#VALUE!</v>
      </c>
      <c r="V31" s="31" t="e">
        <f t="shared" si="14"/>
        <v>#VALUE!</v>
      </c>
      <c r="W31" s="31" t="e">
        <f t="shared" si="15"/>
        <v>#VALUE!</v>
      </c>
      <c r="Y31" s="33">
        <v>28</v>
      </c>
      <c r="Z31" s="31" t="e">
        <f t="shared" si="43"/>
        <v>#VALUE!</v>
      </c>
      <c r="AA31" s="31" t="e">
        <f t="shared" si="17"/>
        <v>#VALUE!</v>
      </c>
      <c r="AB31" s="31" t="e">
        <f t="shared" si="18"/>
        <v>#VALUE!</v>
      </c>
      <c r="AC31" s="31" t="e">
        <f t="shared" si="19"/>
        <v>#VALUE!</v>
      </c>
      <c r="AE31" s="33">
        <v>28</v>
      </c>
      <c r="AF31" s="31" t="e">
        <f t="shared" si="44"/>
        <v>#VALUE!</v>
      </c>
      <c r="AG31" s="31" t="e">
        <f t="shared" si="21"/>
        <v>#VALUE!</v>
      </c>
      <c r="AH31" s="31" t="e">
        <f t="shared" si="22"/>
        <v>#VALUE!</v>
      </c>
      <c r="AI31" s="31" t="e">
        <f t="shared" si="23"/>
        <v>#VALUE!</v>
      </c>
      <c r="AK31" s="33">
        <v>28</v>
      </c>
      <c r="AL31" s="31" t="e">
        <f t="shared" si="45"/>
        <v>#VALUE!</v>
      </c>
      <c r="AM31" s="31" t="e">
        <f t="shared" si="25"/>
        <v>#VALUE!</v>
      </c>
      <c r="AN31" s="31" t="e">
        <f t="shared" si="26"/>
        <v>#VALUE!</v>
      </c>
      <c r="AO31" s="31" t="e">
        <f t="shared" si="27"/>
        <v>#VALUE!</v>
      </c>
      <c r="AP31" s="31"/>
      <c r="AQ31" s="33">
        <v>28</v>
      </c>
      <c r="AR31" s="31" t="e">
        <f t="shared" si="28"/>
        <v>#VALUE!</v>
      </c>
      <c r="AS31" s="31" t="e">
        <f t="shared" si="29"/>
        <v>#VALUE!</v>
      </c>
      <c r="AT31" s="31" t="e">
        <f t="shared" si="30"/>
        <v>#VALUE!</v>
      </c>
      <c r="AU31" s="31" t="e">
        <f t="shared" si="31"/>
        <v>#VALUE!</v>
      </c>
      <c r="AW31" s="33">
        <v>28</v>
      </c>
      <c r="AX31" s="31" t="e">
        <f t="shared" si="32"/>
        <v>#VALUE!</v>
      </c>
      <c r="AY31" s="31" t="e">
        <f t="shared" si="33"/>
        <v>#VALUE!</v>
      </c>
      <c r="AZ31" s="31" t="e">
        <f t="shared" si="34"/>
        <v>#VALUE!</v>
      </c>
      <c r="BA31" s="31" t="e">
        <f t="shared" si="35"/>
        <v>#VALUE!</v>
      </c>
      <c r="BB31" s="31"/>
      <c r="BC31" s="33">
        <v>28</v>
      </c>
      <c r="BD31" s="31" t="e">
        <f t="shared" si="46"/>
        <v>#VALUE!</v>
      </c>
      <c r="BE31" s="31" t="e">
        <f t="shared" si="37"/>
        <v>#VALUE!</v>
      </c>
      <c r="BF31" s="31" t="e">
        <f t="shared" si="38"/>
        <v>#VALUE!</v>
      </c>
      <c r="BG31" s="31" t="e">
        <f t="shared" si="39"/>
        <v>#VALUE!</v>
      </c>
    </row>
    <row r="32" spans="7:59" x14ac:dyDescent="0.3">
      <c r="M32" s="33">
        <v>29</v>
      </c>
      <c r="N32" s="31" t="e">
        <f t="shared" si="41"/>
        <v>#VALUE!</v>
      </c>
      <c r="O32" s="31" t="e">
        <f t="shared" si="9"/>
        <v>#VALUE!</v>
      </c>
      <c r="P32" s="31" t="e">
        <f t="shared" si="10"/>
        <v>#VALUE!</v>
      </c>
      <c r="Q32" s="31" t="e">
        <f t="shared" si="11"/>
        <v>#VALUE!</v>
      </c>
      <c r="S32" s="33">
        <v>29</v>
      </c>
      <c r="T32" s="31" t="e">
        <f t="shared" si="42"/>
        <v>#VALUE!</v>
      </c>
      <c r="U32" s="31" t="e">
        <f t="shared" si="13"/>
        <v>#VALUE!</v>
      </c>
      <c r="V32" s="31" t="e">
        <f t="shared" si="14"/>
        <v>#VALUE!</v>
      </c>
      <c r="W32" s="31" t="e">
        <f t="shared" si="15"/>
        <v>#VALUE!</v>
      </c>
      <c r="Y32" s="33">
        <v>29</v>
      </c>
      <c r="Z32" s="31" t="e">
        <f t="shared" si="43"/>
        <v>#VALUE!</v>
      </c>
      <c r="AA32" s="31" t="e">
        <f t="shared" si="17"/>
        <v>#VALUE!</v>
      </c>
      <c r="AB32" s="31" t="e">
        <f t="shared" si="18"/>
        <v>#VALUE!</v>
      </c>
      <c r="AC32" s="31" t="e">
        <f t="shared" si="19"/>
        <v>#VALUE!</v>
      </c>
      <c r="AE32" s="33">
        <v>29</v>
      </c>
      <c r="AF32" s="31" t="e">
        <f t="shared" si="44"/>
        <v>#VALUE!</v>
      </c>
      <c r="AG32" s="31" t="e">
        <f t="shared" si="21"/>
        <v>#VALUE!</v>
      </c>
      <c r="AH32" s="31" t="e">
        <f t="shared" si="22"/>
        <v>#VALUE!</v>
      </c>
      <c r="AI32" s="31" t="e">
        <f t="shared" si="23"/>
        <v>#VALUE!</v>
      </c>
      <c r="AK32" s="33">
        <v>29</v>
      </c>
      <c r="AL32" s="31" t="e">
        <f t="shared" si="45"/>
        <v>#VALUE!</v>
      </c>
      <c r="AM32" s="31" t="e">
        <f t="shared" si="25"/>
        <v>#VALUE!</v>
      </c>
      <c r="AN32" s="31" t="e">
        <f t="shared" si="26"/>
        <v>#VALUE!</v>
      </c>
      <c r="AO32" s="31" t="e">
        <f t="shared" si="27"/>
        <v>#VALUE!</v>
      </c>
      <c r="AP32" s="31"/>
      <c r="AQ32" s="33">
        <v>29</v>
      </c>
      <c r="AR32" s="31" t="e">
        <f t="shared" si="28"/>
        <v>#VALUE!</v>
      </c>
      <c r="AS32" s="31" t="e">
        <f t="shared" si="29"/>
        <v>#VALUE!</v>
      </c>
      <c r="AT32" s="31" t="e">
        <f t="shared" si="30"/>
        <v>#VALUE!</v>
      </c>
      <c r="AU32" s="31" t="e">
        <f t="shared" si="31"/>
        <v>#VALUE!</v>
      </c>
      <c r="AW32" s="33">
        <v>29</v>
      </c>
      <c r="AX32" s="31" t="e">
        <f t="shared" si="32"/>
        <v>#VALUE!</v>
      </c>
      <c r="AY32" s="31" t="e">
        <f t="shared" si="33"/>
        <v>#VALUE!</v>
      </c>
      <c r="AZ32" s="31" t="e">
        <f t="shared" si="34"/>
        <v>#VALUE!</v>
      </c>
      <c r="BA32" s="31" t="e">
        <f t="shared" si="35"/>
        <v>#VALUE!</v>
      </c>
      <c r="BB32" s="31"/>
      <c r="BC32" s="33">
        <v>29</v>
      </c>
      <c r="BD32" s="31" t="e">
        <f t="shared" si="46"/>
        <v>#VALUE!</v>
      </c>
      <c r="BE32" s="31" t="e">
        <f t="shared" si="37"/>
        <v>#VALUE!</v>
      </c>
      <c r="BF32" s="31" t="e">
        <f t="shared" si="38"/>
        <v>#VALUE!</v>
      </c>
      <c r="BG32" s="31" t="e">
        <f t="shared" si="39"/>
        <v>#VALUE!</v>
      </c>
    </row>
    <row r="33" spans="13:59" x14ac:dyDescent="0.3">
      <c r="M33" s="33">
        <v>30</v>
      </c>
      <c r="N33" s="31" t="e">
        <f t="shared" si="41"/>
        <v>#VALUE!</v>
      </c>
      <c r="O33" s="31" t="e">
        <f t="shared" si="9"/>
        <v>#VALUE!</v>
      </c>
      <c r="P33" s="31" t="e">
        <f t="shared" si="10"/>
        <v>#VALUE!</v>
      </c>
      <c r="Q33" s="31" t="e">
        <f t="shared" si="11"/>
        <v>#VALUE!</v>
      </c>
      <c r="S33" s="33">
        <v>30</v>
      </c>
      <c r="T33" s="31" t="e">
        <f t="shared" si="42"/>
        <v>#VALUE!</v>
      </c>
      <c r="U33" s="31" t="e">
        <f t="shared" si="13"/>
        <v>#VALUE!</v>
      </c>
      <c r="V33" s="31" t="e">
        <f t="shared" si="14"/>
        <v>#VALUE!</v>
      </c>
      <c r="W33" s="31" t="e">
        <f t="shared" si="15"/>
        <v>#VALUE!</v>
      </c>
      <c r="Y33" s="33">
        <v>30</v>
      </c>
      <c r="Z33" s="31" t="e">
        <f t="shared" si="43"/>
        <v>#VALUE!</v>
      </c>
      <c r="AA33" s="31" t="e">
        <f t="shared" si="17"/>
        <v>#VALUE!</v>
      </c>
      <c r="AB33" s="31" t="e">
        <f t="shared" si="18"/>
        <v>#VALUE!</v>
      </c>
      <c r="AC33" s="31" t="e">
        <f t="shared" si="19"/>
        <v>#VALUE!</v>
      </c>
      <c r="AE33" s="33">
        <v>30</v>
      </c>
      <c r="AF33" s="31" t="e">
        <f t="shared" si="44"/>
        <v>#VALUE!</v>
      </c>
      <c r="AG33" s="31" t="e">
        <f t="shared" si="21"/>
        <v>#VALUE!</v>
      </c>
      <c r="AH33" s="31" t="e">
        <f t="shared" si="22"/>
        <v>#VALUE!</v>
      </c>
      <c r="AI33" s="31" t="e">
        <f t="shared" si="23"/>
        <v>#VALUE!</v>
      </c>
      <c r="AK33" s="33">
        <v>30</v>
      </c>
      <c r="AL33" s="31" t="e">
        <f t="shared" si="45"/>
        <v>#VALUE!</v>
      </c>
      <c r="AM33" s="31" t="e">
        <f t="shared" si="25"/>
        <v>#VALUE!</v>
      </c>
      <c r="AN33" s="31" t="e">
        <f t="shared" si="26"/>
        <v>#VALUE!</v>
      </c>
      <c r="AO33" s="31" t="e">
        <f t="shared" si="27"/>
        <v>#VALUE!</v>
      </c>
      <c r="AP33" s="31"/>
      <c r="AQ33" s="33">
        <v>30</v>
      </c>
      <c r="AR33" s="31" t="e">
        <f t="shared" si="28"/>
        <v>#VALUE!</v>
      </c>
      <c r="AS33" s="31" t="e">
        <f t="shared" si="29"/>
        <v>#VALUE!</v>
      </c>
      <c r="AT33" s="31" t="e">
        <f t="shared" si="30"/>
        <v>#VALUE!</v>
      </c>
      <c r="AU33" s="31" t="e">
        <f t="shared" si="31"/>
        <v>#VALUE!</v>
      </c>
      <c r="AW33" s="33">
        <v>30</v>
      </c>
      <c r="AX33" s="31" t="e">
        <f t="shared" si="32"/>
        <v>#VALUE!</v>
      </c>
      <c r="AY33" s="31" t="e">
        <f t="shared" si="33"/>
        <v>#VALUE!</v>
      </c>
      <c r="AZ33" s="31" t="e">
        <f t="shared" si="34"/>
        <v>#VALUE!</v>
      </c>
      <c r="BA33" s="31" t="e">
        <f t="shared" si="35"/>
        <v>#VALUE!</v>
      </c>
      <c r="BB33" s="31"/>
      <c r="BC33" s="33">
        <v>30</v>
      </c>
      <c r="BD33" s="31" t="e">
        <f t="shared" si="46"/>
        <v>#VALUE!</v>
      </c>
      <c r="BE33" s="31" t="e">
        <f t="shared" si="37"/>
        <v>#VALUE!</v>
      </c>
      <c r="BF33" s="31" t="e">
        <f t="shared" si="38"/>
        <v>#VALUE!</v>
      </c>
      <c r="BG33" s="31" t="e">
        <f t="shared" si="39"/>
        <v>#VALUE!</v>
      </c>
    </row>
    <row r="34" spans="13:59" x14ac:dyDescent="0.3">
      <c r="M34" s="33">
        <v>31</v>
      </c>
      <c r="N34" s="31" t="e">
        <f t="shared" si="41"/>
        <v>#VALUE!</v>
      </c>
      <c r="O34" s="31" t="e">
        <f t="shared" si="9"/>
        <v>#VALUE!</v>
      </c>
      <c r="P34" s="31" t="e">
        <f t="shared" si="10"/>
        <v>#VALUE!</v>
      </c>
      <c r="Q34" s="31" t="e">
        <f t="shared" si="11"/>
        <v>#VALUE!</v>
      </c>
      <c r="S34" s="33">
        <v>31</v>
      </c>
      <c r="T34" s="31" t="e">
        <f t="shared" si="42"/>
        <v>#VALUE!</v>
      </c>
      <c r="U34" s="31" t="e">
        <f t="shared" si="13"/>
        <v>#VALUE!</v>
      </c>
      <c r="V34" s="31" t="e">
        <f t="shared" si="14"/>
        <v>#VALUE!</v>
      </c>
      <c r="W34" s="31" t="e">
        <f t="shared" si="15"/>
        <v>#VALUE!</v>
      </c>
      <c r="Y34" s="33">
        <v>31</v>
      </c>
      <c r="Z34" s="31" t="e">
        <f t="shared" si="43"/>
        <v>#VALUE!</v>
      </c>
      <c r="AA34" s="31" t="e">
        <f t="shared" si="17"/>
        <v>#VALUE!</v>
      </c>
      <c r="AB34" s="31" t="e">
        <f t="shared" si="18"/>
        <v>#VALUE!</v>
      </c>
      <c r="AC34" s="31" t="e">
        <f t="shared" si="19"/>
        <v>#VALUE!</v>
      </c>
      <c r="AE34" s="33">
        <v>31</v>
      </c>
      <c r="AF34" s="31" t="e">
        <f t="shared" si="44"/>
        <v>#VALUE!</v>
      </c>
      <c r="AG34" s="31" t="e">
        <f t="shared" si="21"/>
        <v>#VALUE!</v>
      </c>
      <c r="AH34" s="31" t="e">
        <f t="shared" si="22"/>
        <v>#VALUE!</v>
      </c>
      <c r="AI34" s="31" t="e">
        <f t="shared" si="23"/>
        <v>#VALUE!</v>
      </c>
      <c r="AK34" s="33">
        <v>31</v>
      </c>
      <c r="AL34" s="31" t="e">
        <f t="shared" si="45"/>
        <v>#VALUE!</v>
      </c>
      <c r="AM34" s="31" t="e">
        <f t="shared" si="25"/>
        <v>#VALUE!</v>
      </c>
      <c r="AN34" s="31" t="e">
        <f t="shared" si="26"/>
        <v>#VALUE!</v>
      </c>
      <c r="AO34" s="31" t="e">
        <f t="shared" si="27"/>
        <v>#VALUE!</v>
      </c>
      <c r="AP34" s="31"/>
      <c r="AQ34" s="33">
        <v>31</v>
      </c>
      <c r="AR34" s="31" t="e">
        <f t="shared" si="28"/>
        <v>#VALUE!</v>
      </c>
      <c r="AS34" s="31" t="e">
        <f t="shared" si="29"/>
        <v>#VALUE!</v>
      </c>
      <c r="AT34" s="31" t="e">
        <f t="shared" si="30"/>
        <v>#VALUE!</v>
      </c>
      <c r="AU34" s="31" t="e">
        <f t="shared" si="31"/>
        <v>#VALUE!</v>
      </c>
      <c r="AW34" s="33">
        <v>31</v>
      </c>
      <c r="AX34" s="31" t="e">
        <f t="shared" si="32"/>
        <v>#VALUE!</v>
      </c>
      <c r="AY34" s="31" t="e">
        <f t="shared" si="33"/>
        <v>#VALUE!</v>
      </c>
      <c r="AZ34" s="31" t="e">
        <f t="shared" si="34"/>
        <v>#VALUE!</v>
      </c>
      <c r="BA34" s="31" t="e">
        <f t="shared" si="35"/>
        <v>#VALUE!</v>
      </c>
      <c r="BB34" s="31"/>
      <c r="BC34" s="33">
        <v>31</v>
      </c>
      <c r="BD34" s="31" t="e">
        <f t="shared" si="46"/>
        <v>#VALUE!</v>
      </c>
      <c r="BE34" s="31" t="e">
        <f t="shared" si="37"/>
        <v>#VALUE!</v>
      </c>
      <c r="BF34" s="31" t="e">
        <f t="shared" si="38"/>
        <v>#VALUE!</v>
      </c>
      <c r="BG34" s="31" t="e">
        <f t="shared" si="39"/>
        <v>#VALUE!</v>
      </c>
    </row>
    <row r="35" spans="13:59" x14ac:dyDescent="0.3">
      <c r="M35" s="33">
        <v>32</v>
      </c>
      <c r="N35" s="31" t="e">
        <f t="shared" si="41"/>
        <v>#VALUE!</v>
      </c>
      <c r="O35" s="31" t="e">
        <f t="shared" si="9"/>
        <v>#VALUE!</v>
      </c>
      <c r="P35" s="31" t="e">
        <f t="shared" si="10"/>
        <v>#VALUE!</v>
      </c>
      <c r="Q35" s="31" t="e">
        <f t="shared" si="11"/>
        <v>#VALUE!</v>
      </c>
      <c r="S35" s="33">
        <v>32</v>
      </c>
      <c r="T35" s="31" t="e">
        <f t="shared" si="42"/>
        <v>#VALUE!</v>
      </c>
      <c r="U35" s="31" t="e">
        <f t="shared" si="13"/>
        <v>#VALUE!</v>
      </c>
      <c r="V35" s="31" t="e">
        <f t="shared" si="14"/>
        <v>#VALUE!</v>
      </c>
      <c r="W35" s="31" t="e">
        <f t="shared" si="15"/>
        <v>#VALUE!</v>
      </c>
      <c r="Y35" s="33">
        <v>32</v>
      </c>
      <c r="Z35" s="31" t="e">
        <f t="shared" si="43"/>
        <v>#VALUE!</v>
      </c>
      <c r="AA35" s="31" t="e">
        <f t="shared" si="17"/>
        <v>#VALUE!</v>
      </c>
      <c r="AB35" s="31" t="e">
        <f t="shared" si="18"/>
        <v>#VALUE!</v>
      </c>
      <c r="AC35" s="31" t="e">
        <f t="shared" si="19"/>
        <v>#VALUE!</v>
      </c>
      <c r="AE35" s="33">
        <v>32</v>
      </c>
      <c r="AF35" s="31" t="e">
        <f t="shared" si="44"/>
        <v>#VALUE!</v>
      </c>
      <c r="AG35" s="31" t="e">
        <f t="shared" si="21"/>
        <v>#VALUE!</v>
      </c>
      <c r="AH35" s="31" t="e">
        <f t="shared" si="22"/>
        <v>#VALUE!</v>
      </c>
      <c r="AI35" s="31" t="e">
        <f t="shared" si="23"/>
        <v>#VALUE!</v>
      </c>
      <c r="AK35" s="33">
        <v>32</v>
      </c>
      <c r="AL35" s="31" t="e">
        <f t="shared" si="45"/>
        <v>#VALUE!</v>
      </c>
      <c r="AM35" s="31" t="e">
        <f t="shared" si="25"/>
        <v>#VALUE!</v>
      </c>
      <c r="AN35" s="31" t="e">
        <f t="shared" si="26"/>
        <v>#VALUE!</v>
      </c>
      <c r="AO35" s="31" t="e">
        <f t="shared" si="27"/>
        <v>#VALUE!</v>
      </c>
      <c r="AP35" s="31"/>
      <c r="AQ35" s="33">
        <v>32</v>
      </c>
      <c r="AR35" s="31" t="e">
        <f t="shared" si="28"/>
        <v>#VALUE!</v>
      </c>
      <c r="AS35" s="31" t="e">
        <f t="shared" si="29"/>
        <v>#VALUE!</v>
      </c>
      <c r="AT35" s="31" t="e">
        <f t="shared" si="30"/>
        <v>#VALUE!</v>
      </c>
      <c r="AU35" s="31" t="e">
        <f t="shared" si="31"/>
        <v>#VALUE!</v>
      </c>
      <c r="AW35" s="33">
        <v>32</v>
      </c>
      <c r="AX35" s="31" t="e">
        <f t="shared" si="32"/>
        <v>#VALUE!</v>
      </c>
      <c r="AY35" s="31" t="e">
        <f t="shared" si="33"/>
        <v>#VALUE!</v>
      </c>
      <c r="AZ35" s="31" t="e">
        <f t="shared" si="34"/>
        <v>#VALUE!</v>
      </c>
      <c r="BA35" s="31" t="e">
        <f t="shared" si="35"/>
        <v>#VALUE!</v>
      </c>
      <c r="BB35" s="31"/>
      <c r="BC35" s="33">
        <v>32</v>
      </c>
      <c r="BD35" s="31" t="e">
        <f t="shared" si="46"/>
        <v>#VALUE!</v>
      </c>
      <c r="BE35" s="31" t="e">
        <f t="shared" si="37"/>
        <v>#VALUE!</v>
      </c>
      <c r="BF35" s="31" t="e">
        <f t="shared" si="38"/>
        <v>#VALUE!</v>
      </c>
      <c r="BG35" s="31" t="e">
        <f t="shared" si="39"/>
        <v>#VALUE!</v>
      </c>
    </row>
    <row r="36" spans="13:59" x14ac:dyDescent="0.3">
      <c r="M36" s="33">
        <v>33</v>
      </c>
      <c r="N36" s="31" t="e">
        <f t="shared" si="41"/>
        <v>#VALUE!</v>
      </c>
      <c r="O36" s="31" t="e">
        <f t="shared" si="9"/>
        <v>#VALUE!</v>
      </c>
      <c r="P36" s="31" t="e">
        <f t="shared" si="10"/>
        <v>#VALUE!</v>
      </c>
      <c r="Q36" s="31" t="e">
        <f t="shared" si="11"/>
        <v>#VALUE!</v>
      </c>
      <c r="S36" s="33">
        <v>33</v>
      </c>
      <c r="T36" s="31" t="e">
        <f t="shared" si="42"/>
        <v>#VALUE!</v>
      </c>
      <c r="U36" s="31" t="e">
        <f t="shared" si="13"/>
        <v>#VALUE!</v>
      </c>
      <c r="V36" s="31" t="e">
        <f t="shared" si="14"/>
        <v>#VALUE!</v>
      </c>
      <c r="W36" s="31" t="e">
        <f t="shared" si="15"/>
        <v>#VALUE!</v>
      </c>
      <c r="Y36" s="33">
        <v>33</v>
      </c>
      <c r="Z36" s="31" t="e">
        <f t="shared" si="43"/>
        <v>#VALUE!</v>
      </c>
      <c r="AA36" s="31" t="e">
        <f t="shared" si="17"/>
        <v>#VALUE!</v>
      </c>
      <c r="AB36" s="31" t="e">
        <f t="shared" si="18"/>
        <v>#VALUE!</v>
      </c>
      <c r="AC36" s="31" t="e">
        <f t="shared" si="19"/>
        <v>#VALUE!</v>
      </c>
      <c r="AE36" s="33">
        <v>33</v>
      </c>
      <c r="AF36" s="31" t="e">
        <f t="shared" si="44"/>
        <v>#VALUE!</v>
      </c>
      <c r="AG36" s="31" t="e">
        <f t="shared" si="21"/>
        <v>#VALUE!</v>
      </c>
      <c r="AH36" s="31" t="e">
        <f t="shared" si="22"/>
        <v>#VALUE!</v>
      </c>
      <c r="AI36" s="31" t="e">
        <f t="shared" si="23"/>
        <v>#VALUE!</v>
      </c>
      <c r="AK36" s="33">
        <v>33</v>
      </c>
      <c r="AL36" s="31" t="e">
        <f t="shared" si="45"/>
        <v>#VALUE!</v>
      </c>
      <c r="AM36" s="31" t="e">
        <f t="shared" si="25"/>
        <v>#VALUE!</v>
      </c>
      <c r="AN36" s="31" t="e">
        <f t="shared" si="26"/>
        <v>#VALUE!</v>
      </c>
      <c r="AO36" s="31" t="e">
        <f t="shared" si="27"/>
        <v>#VALUE!</v>
      </c>
      <c r="AP36" s="31"/>
      <c r="AQ36" s="33">
        <v>33</v>
      </c>
      <c r="AR36" s="31" t="e">
        <f t="shared" si="28"/>
        <v>#VALUE!</v>
      </c>
      <c r="AS36" s="31" t="e">
        <f t="shared" si="29"/>
        <v>#VALUE!</v>
      </c>
      <c r="AT36" s="31" t="e">
        <f t="shared" si="30"/>
        <v>#VALUE!</v>
      </c>
      <c r="AU36" s="31" t="e">
        <f t="shared" si="31"/>
        <v>#VALUE!</v>
      </c>
      <c r="AW36" s="33">
        <v>33</v>
      </c>
      <c r="AX36" s="31" t="e">
        <f t="shared" si="32"/>
        <v>#VALUE!</v>
      </c>
      <c r="AY36" s="31" t="e">
        <f t="shared" si="33"/>
        <v>#VALUE!</v>
      </c>
      <c r="AZ36" s="31" t="e">
        <f t="shared" si="34"/>
        <v>#VALUE!</v>
      </c>
      <c r="BA36" s="31" t="e">
        <f t="shared" si="35"/>
        <v>#VALUE!</v>
      </c>
      <c r="BB36" s="31"/>
      <c r="BC36" s="33">
        <v>33</v>
      </c>
      <c r="BD36" s="31" t="e">
        <f t="shared" si="46"/>
        <v>#VALUE!</v>
      </c>
      <c r="BE36" s="31" t="e">
        <f t="shared" si="37"/>
        <v>#VALUE!</v>
      </c>
      <c r="BF36" s="31" t="e">
        <f t="shared" si="38"/>
        <v>#VALUE!</v>
      </c>
      <c r="BG36" s="31" t="e">
        <f t="shared" si="39"/>
        <v>#VALUE!</v>
      </c>
    </row>
    <row r="37" spans="13:59" x14ac:dyDescent="0.3">
      <c r="M37" s="33">
        <v>34</v>
      </c>
      <c r="N37" s="31" t="e">
        <f t="shared" si="41"/>
        <v>#VALUE!</v>
      </c>
      <c r="O37" s="31" t="e">
        <f t="shared" si="9"/>
        <v>#VALUE!</v>
      </c>
      <c r="P37" s="31" t="e">
        <f t="shared" si="10"/>
        <v>#VALUE!</v>
      </c>
      <c r="Q37" s="31" t="e">
        <f t="shared" si="11"/>
        <v>#VALUE!</v>
      </c>
      <c r="S37" s="33">
        <v>34</v>
      </c>
      <c r="T37" s="31" t="e">
        <f t="shared" si="42"/>
        <v>#VALUE!</v>
      </c>
      <c r="U37" s="31" t="e">
        <f t="shared" si="13"/>
        <v>#VALUE!</v>
      </c>
      <c r="V37" s="31" t="e">
        <f t="shared" si="14"/>
        <v>#VALUE!</v>
      </c>
      <c r="W37" s="31" t="e">
        <f t="shared" si="15"/>
        <v>#VALUE!</v>
      </c>
      <c r="Y37" s="33">
        <v>34</v>
      </c>
      <c r="Z37" s="31" t="e">
        <f t="shared" si="43"/>
        <v>#VALUE!</v>
      </c>
      <c r="AA37" s="31" t="e">
        <f t="shared" si="17"/>
        <v>#VALUE!</v>
      </c>
      <c r="AB37" s="31" t="e">
        <f t="shared" si="18"/>
        <v>#VALUE!</v>
      </c>
      <c r="AC37" s="31" t="e">
        <f t="shared" si="19"/>
        <v>#VALUE!</v>
      </c>
      <c r="AE37" s="33">
        <v>34</v>
      </c>
      <c r="AF37" s="31" t="e">
        <f t="shared" si="44"/>
        <v>#VALUE!</v>
      </c>
      <c r="AG37" s="31" t="e">
        <f t="shared" si="21"/>
        <v>#VALUE!</v>
      </c>
      <c r="AH37" s="31" t="e">
        <f t="shared" si="22"/>
        <v>#VALUE!</v>
      </c>
      <c r="AI37" s="31" t="e">
        <f t="shared" si="23"/>
        <v>#VALUE!</v>
      </c>
      <c r="AK37" s="33">
        <v>34</v>
      </c>
      <c r="AL37" s="31" t="e">
        <f t="shared" si="45"/>
        <v>#VALUE!</v>
      </c>
      <c r="AM37" s="31" t="e">
        <f t="shared" si="25"/>
        <v>#VALUE!</v>
      </c>
      <c r="AN37" s="31" t="e">
        <f t="shared" si="26"/>
        <v>#VALUE!</v>
      </c>
      <c r="AO37" s="31" t="e">
        <f t="shared" si="27"/>
        <v>#VALUE!</v>
      </c>
      <c r="AP37" s="31"/>
      <c r="AQ37" s="33">
        <v>34</v>
      </c>
      <c r="AR37" s="31" t="e">
        <f t="shared" si="28"/>
        <v>#VALUE!</v>
      </c>
      <c r="AS37" s="31" t="e">
        <f t="shared" si="29"/>
        <v>#VALUE!</v>
      </c>
      <c r="AT37" s="31" t="e">
        <f t="shared" si="30"/>
        <v>#VALUE!</v>
      </c>
      <c r="AU37" s="31" t="e">
        <f t="shared" si="31"/>
        <v>#VALUE!</v>
      </c>
      <c r="AW37" s="33">
        <v>34</v>
      </c>
      <c r="AX37" s="31" t="e">
        <f t="shared" si="32"/>
        <v>#VALUE!</v>
      </c>
      <c r="AY37" s="31" t="e">
        <f t="shared" si="33"/>
        <v>#VALUE!</v>
      </c>
      <c r="AZ37" s="31" t="e">
        <f t="shared" si="34"/>
        <v>#VALUE!</v>
      </c>
      <c r="BA37" s="31" t="e">
        <f t="shared" si="35"/>
        <v>#VALUE!</v>
      </c>
      <c r="BB37" s="31"/>
      <c r="BC37" s="33">
        <v>34</v>
      </c>
      <c r="BD37" s="31" t="e">
        <f t="shared" si="46"/>
        <v>#VALUE!</v>
      </c>
      <c r="BE37" s="31" t="e">
        <f t="shared" si="37"/>
        <v>#VALUE!</v>
      </c>
      <c r="BF37" s="31" t="e">
        <f t="shared" si="38"/>
        <v>#VALUE!</v>
      </c>
      <c r="BG37" s="31" t="e">
        <f t="shared" si="39"/>
        <v>#VALUE!</v>
      </c>
    </row>
    <row r="38" spans="13:59" x14ac:dyDescent="0.3">
      <c r="M38" s="33">
        <v>35</v>
      </c>
      <c r="N38" s="31" t="e">
        <f t="shared" si="41"/>
        <v>#VALUE!</v>
      </c>
      <c r="O38" s="31" t="e">
        <f t="shared" si="9"/>
        <v>#VALUE!</v>
      </c>
      <c r="P38" s="31" t="e">
        <f t="shared" si="10"/>
        <v>#VALUE!</v>
      </c>
      <c r="Q38" s="31" t="e">
        <f t="shared" si="11"/>
        <v>#VALUE!</v>
      </c>
      <c r="S38" s="33">
        <v>35</v>
      </c>
      <c r="T38" s="31" t="e">
        <f t="shared" si="42"/>
        <v>#VALUE!</v>
      </c>
      <c r="U38" s="31" t="e">
        <f t="shared" si="13"/>
        <v>#VALUE!</v>
      </c>
      <c r="V38" s="31" t="e">
        <f t="shared" si="14"/>
        <v>#VALUE!</v>
      </c>
      <c r="W38" s="31" t="e">
        <f t="shared" si="15"/>
        <v>#VALUE!</v>
      </c>
      <c r="Y38" s="33">
        <v>35</v>
      </c>
      <c r="Z38" s="31" t="e">
        <f t="shared" si="43"/>
        <v>#VALUE!</v>
      </c>
      <c r="AA38" s="31" t="e">
        <f t="shared" si="17"/>
        <v>#VALUE!</v>
      </c>
      <c r="AB38" s="31" t="e">
        <f t="shared" si="18"/>
        <v>#VALUE!</v>
      </c>
      <c r="AC38" s="31" t="e">
        <f t="shared" si="19"/>
        <v>#VALUE!</v>
      </c>
      <c r="AE38" s="33">
        <v>35</v>
      </c>
      <c r="AF38" s="31" t="e">
        <f t="shared" si="44"/>
        <v>#VALUE!</v>
      </c>
      <c r="AG38" s="31" t="e">
        <f t="shared" si="21"/>
        <v>#VALUE!</v>
      </c>
      <c r="AH38" s="31" t="e">
        <f t="shared" si="22"/>
        <v>#VALUE!</v>
      </c>
      <c r="AI38" s="31" t="e">
        <f t="shared" si="23"/>
        <v>#VALUE!</v>
      </c>
      <c r="AK38" s="33">
        <v>35</v>
      </c>
      <c r="AL38" s="31" t="e">
        <f t="shared" si="45"/>
        <v>#VALUE!</v>
      </c>
      <c r="AM38" s="31" t="e">
        <f t="shared" si="25"/>
        <v>#VALUE!</v>
      </c>
      <c r="AN38" s="31" t="e">
        <f t="shared" si="26"/>
        <v>#VALUE!</v>
      </c>
      <c r="AO38" s="31" t="e">
        <f t="shared" si="27"/>
        <v>#VALUE!</v>
      </c>
      <c r="AP38" s="31"/>
      <c r="AQ38" s="33">
        <v>35</v>
      </c>
      <c r="AR38" s="31" t="e">
        <f t="shared" si="28"/>
        <v>#VALUE!</v>
      </c>
      <c r="AS38" s="31" t="e">
        <f t="shared" si="29"/>
        <v>#VALUE!</v>
      </c>
      <c r="AT38" s="31" t="e">
        <f t="shared" si="30"/>
        <v>#VALUE!</v>
      </c>
      <c r="AU38" s="31" t="e">
        <f t="shared" si="31"/>
        <v>#VALUE!</v>
      </c>
      <c r="AW38" s="33">
        <v>35</v>
      </c>
      <c r="AX38" s="31" t="e">
        <f t="shared" si="32"/>
        <v>#VALUE!</v>
      </c>
      <c r="AY38" s="31" t="e">
        <f t="shared" si="33"/>
        <v>#VALUE!</v>
      </c>
      <c r="AZ38" s="31" t="e">
        <f t="shared" si="34"/>
        <v>#VALUE!</v>
      </c>
      <c r="BA38" s="31" t="e">
        <f t="shared" si="35"/>
        <v>#VALUE!</v>
      </c>
      <c r="BB38" s="31"/>
      <c r="BC38" s="33">
        <v>35</v>
      </c>
      <c r="BD38" s="31" t="e">
        <f t="shared" si="46"/>
        <v>#VALUE!</v>
      </c>
      <c r="BE38" s="31" t="e">
        <f t="shared" si="37"/>
        <v>#VALUE!</v>
      </c>
      <c r="BF38" s="31" t="e">
        <f t="shared" si="38"/>
        <v>#VALUE!</v>
      </c>
      <c r="BG38" s="31" t="e">
        <f t="shared" si="39"/>
        <v>#VALUE!</v>
      </c>
    </row>
    <row r="39" spans="13:59" x14ac:dyDescent="0.3">
      <c r="M39" s="33">
        <v>36</v>
      </c>
      <c r="N39" s="31" t="e">
        <f t="shared" si="41"/>
        <v>#VALUE!</v>
      </c>
      <c r="O39" s="31" t="e">
        <f t="shared" si="9"/>
        <v>#VALUE!</v>
      </c>
      <c r="P39" s="31" t="e">
        <f t="shared" si="10"/>
        <v>#VALUE!</v>
      </c>
      <c r="Q39" s="31" t="e">
        <f t="shared" si="11"/>
        <v>#VALUE!</v>
      </c>
      <c r="S39" s="33">
        <v>36</v>
      </c>
      <c r="T39" s="31" t="e">
        <f t="shared" si="42"/>
        <v>#VALUE!</v>
      </c>
      <c r="U39" s="31" t="e">
        <f t="shared" si="13"/>
        <v>#VALUE!</v>
      </c>
      <c r="V39" s="31" t="e">
        <f t="shared" si="14"/>
        <v>#VALUE!</v>
      </c>
      <c r="W39" s="31" t="e">
        <f t="shared" si="15"/>
        <v>#VALUE!</v>
      </c>
      <c r="Y39" s="33">
        <v>36</v>
      </c>
      <c r="Z39" s="31" t="e">
        <f t="shared" si="43"/>
        <v>#VALUE!</v>
      </c>
      <c r="AA39" s="31" t="e">
        <f t="shared" si="17"/>
        <v>#VALUE!</v>
      </c>
      <c r="AB39" s="31" t="e">
        <f t="shared" si="18"/>
        <v>#VALUE!</v>
      </c>
      <c r="AC39" s="31" t="e">
        <f t="shared" si="19"/>
        <v>#VALUE!</v>
      </c>
      <c r="AE39" s="33">
        <v>36</v>
      </c>
      <c r="AF39" s="31" t="e">
        <f t="shared" si="44"/>
        <v>#VALUE!</v>
      </c>
      <c r="AG39" s="31" t="e">
        <f t="shared" si="21"/>
        <v>#VALUE!</v>
      </c>
      <c r="AH39" s="31" t="e">
        <f t="shared" si="22"/>
        <v>#VALUE!</v>
      </c>
      <c r="AI39" s="31" t="e">
        <f t="shared" si="23"/>
        <v>#VALUE!</v>
      </c>
      <c r="AK39" s="33">
        <v>36</v>
      </c>
      <c r="AL39" s="31" t="e">
        <f t="shared" si="45"/>
        <v>#VALUE!</v>
      </c>
      <c r="AM39" s="31" t="e">
        <f t="shared" si="25"/>
        <v>#VALUE!</v>
      </c>
      <c r="AN39" s="31" t="e">
        <f t="shared" si="26"/>
        <v>#VALUE!</v>
      </c>
      <c r="AO39" s="31" t="e">
        <f t="shared" si="27"/>
        <v>#VALUE!</v>
      </c>
      <c r="AP39" s="31"/>
      <c r="AQ39" s="33">
        <v>36</v>
      </c>
      <c r="AR39" s="31" t="e">
        <f t="shared" si="28"/>
        <v>#VALUE!</v>
      </c>
      <c r="AS39" s="31" t="e">
        <f t="shared" si="29"/>
        <v>#VALUE!</v>
      </c>
      <c r="AT39" s="31" t="e">
        <f t="shared" si="30"/>
        <v>#VALUE!</v>
      </c>
      <c r="AU39" s="31" t="e">
        <f t="shared" si="31"/>
        <v>#VALUE!</v>
      </c>
      <c r="AW39" s="33">
        <v>36</v>
      </c>
      <c r="AX39" s="31" t="e">
        <f t="shared" si="32"/>
        <v>#VALUE!</v>
      </c>
      <c r="AY39" s="31" t="e">
        <f t="shared" si="33"/>
        <v>#VALUE!</v>
      </c>
      <c r="AZ39" s="31" t="e">
        <f t="shared" si="34"/>
        <v>#VALUE!</v>
      </c>
      <c r="BA39" s="31" t="e">
        <f t="shared" si="35"/>
        <v>#VALUE!</v>
      </c>
      <c r="BB39" s="31"/>
      <c r="BC39" s="33">
        <v>36</v>
      </c>
      <c r="BD39" s="31" t="e">
        <f t="shared" si="46"/>
        <v>#VALUE!</v>
      </c>
      <c r="BE39" s="31" t="e">
        <f t="shared" si="37"/>
        <v>#VALUE!</v>
      </c>
      <c r="BF39" s="31" t="e">
        <f t="shared" si="38"/>
        <v>#VALUE!</v>
      </c>
      <c r="BG39" s="31" t="e">
        <f t="shared" si="39"/>
        <v>#VALUE!</v>
      </c>
    </row>
    <row r="40" spans="13:59" x14ac:dyDescent="0.3">
      <c r="S40" s="33">
        <v>37</v>
      </c>
      <c r="T40" s="31" t="e">
        <f t="shared" si="42"/>
        <v>#VALUE!</v>
      </c>
      <c r="U40" s="31" t="e">
        <f t="shared" si="13"/>
        <v>#VALUE!</v>
      </c>
      <c r="V40" s="31" t="e">
        <f t="shared" si="14"/>
        <v>#VALUE!</v>
      </c>
      <c r="W40" s="31" t="e">
        <f t="shared" si="15"/>
        <v>#VALUE!</v>
      </c>
      <c r="Y40" s="33">
        <v>37</v>
      </c>
      <c r="Z40" s="31" t="e">
        <f t="shared" si="43"/>
        <v>#VALUE!</v>
      </c>
      <c r="AA40" s="31" t="e">
        <f t="shared" si="17"/>
        <v>#VALUE!</v>
      </c>
      <c r="AB40" s="31" t="e">
        <f t="shared" si="18"/>
        <v>#VALUE!</v>
      </c>
      <c r="AC40" s="31" t="e">
        <f t="shared" si="19"/>
        <v>#VALUE!</v>
      </c>
      <c r="AE40" s="33">
        <v>37</v>
      </c>
      <c r="AF40" s="31" t="e">
        <f t="shared" si="44"/>
        <v>#VALUE!</v>
      </c>
      <c r="AG40" s="31" t="e">
        <f t="shared" si="21"/>
        <v>#VALUE!</v>
      </c>
      <c r="AH40" s="31" t="e">
        <f t="shared" si="22"/>
        <v>#VALUE!</v>
      </c>
      <c r="AI40" s="31" t="e">
        <f t="shared" si="23"/>
        <v>#VALUE!</v>
      </c>
      <c r="AK40" s="33">
        <v>37</v>
      </c>
      <c r="AL40" s="31" t="e">
        <f t="shared" si="45"/>
        <v>#VALUE!</v>
      </c>
      <c r="AM40" s="31" t="e">
        <f t="shared" si="25"/>
        <v>#VALUE!</v>
      </c>
      <c r="AN40" s="31" t="e">
        <f t="shared" si="26"/>
        <v>#VALUE!</v>
      </c>
      <c r="AO40" s="31" t="e">
        <f t="shared" si="27"/>
        <v>#VALUE!</v>
      </c>
      <c r="AP40" s="31"/>
      <c r="AQ40" s="33">
        <v>37</v>
      </c>
      <c r="AR40" s="31" t="e">
        <f t="shared" si="28"/>
        <v>#VALUE!</v>
      </c>
      <c r="AS40" s="31" t="e">
        <f t="shared" si="29"/>
        <v>#VALUE!</v>
      </c>
      <c r="AT40" s="31" t="e">
        <f t="shared" si="30"/>
        <v>#VALUE!</v>
      </c>
      <c r="AU40" s="31" t="e">
        <f t="shared" si="31"/>
        <v>#VALUE!</v>
      </c>
      <c r="AW40" s="33">
        <v>37</v>
      </c>
      <c r="AX40" s="31" t="e">
        <f t="shared" si="32"/>
        <v>#VALUE!</v>
      </c>
      <c r="AY40" s="31" t="e">
        <f t="shared" si="33"/>
        <v>#VALUE!</v>
      </c>
      <c r="AZ40" s="31" t="e">
        <f t="shared" si="34"/>
        <v>#VALUE!</v>
      </c>
      <c r="BA40" s="31" t="e">
        <f t="shared" si="35"/>
        <v>#VALUE!</v>
      </c>
      <c r="BB40" s="31"/>
      <c r="BC40" s="33">
        <v>37</v>
      </c>
      <c r="BD40" s="31" t="e">
        <f t="shared" si="46"/>
        <v>#VALUE!</v>
      </c>
      <c r="BE40" s="31" t="e">
        <f t="shared" si="37"/>
        <v>#VALUE!</v>
      </c>
      <c r="BF40" s="31" t="e">
        <f t="shared" si="38"/>
        <v>#VALUE!</v>
      </c>
      <c r="BG40" s="31" t="e">
        <f t="shared" si="39"/>
        <v>#VALUE!</v>
      </c>
    </row>
    <row r="41" spans="13:59" x14ac:dyDescent="0.3">
      <c r="S41" s="33">
        <v>38</v>
      </c>
      <c r="T41" s="31" t="e">
        <f t="shared" si="42"/>
        <v>#VALUE!</v>
      </c>
      <c r="U41" s="31" t="e">
        <f t="shared" si="13"/>
        <v>#VALUE!</v>
      </c>
      <c r="V41" s="31" t="e">
        <f t="shared" si="14"/>
        <v>#VALUE!</v>
      </c>
      <c r="W41" s="31" t="e">
        <f t="shared" si="15"/>
        <v>#VALUE!</v>
      </c>
      <c r="Y41" s="33">
        <v>38</v>
      </c>
      <c r="Z41" s="31" t="e">
        <f t="shared" si="43"/>
        <v>#VALUE!</v>
      </c>
      <c r="AA41" s="31" t="e">
        <f t="shared" si="17"/>
        <v>#VALUE!</v>
      </c>
      <c r="AB41" s="31" t="e">
        <f t="shared" si="18"/>
        <v>#VALUE!</v>
      </c>
      <c r="AC41" s="31" t="e">
        <f t="shared" si="19"/>
        <v>#VALUE!</v>
      </c>
      <c r="AE41" s="33">
        <v>38</v>
      </c>
      <c r="AF41" s="31" t="e">
        <f t="shared" si="44"/>
        <v>#VALUE!</v>
      </c>
      <c r="AG41" s="31" t="e">
        <f t="shared" si="21"/>
        <v>#VALUE!</v>
      </c>
      <c r="AH41" s="31" t="e">
        <f t="shared" si="22"/>
        <v>#VALUE!</v>
      </c>
      <c r="AI41" s="31" t="e">
        <f t="shared" si="23"/>
        <v>#VALUE!</v>
      </c>
      <c r="AK41" s="33">
        <v>38</v>
      </c>
      <c r="AL41" s="31" t="e">
        <f t="shared" si="45"/>
        <v>#VALUE!</v>
      </c>
      <c r="AM41" s="31" t="e">
        <f t="shared" si="25"/>
        <v>#VALUE!</v>
      </c>
      <c r="AN41" s="31" t="e">
        <f t="shared" si="26"/>
        <v>#VALUE!</v>
      </c>
      <c r="AO41" s="31" t="e">
        <f t="shared" si="27"/>
        <v>#VALUE!</v>
      </c>
      <c r="AP41" s="31"/>
      <c r="AQ41" s="33">
        <v>38</v>
      </c>
      <c r="AR41" s="31" t="e">
        <f t="shared" si="28"/>
        <v>#VALUE!</v>
      </c>
      <c r="AS41" s="31" t="e">
        <f t="shared" si="29"/>
        <v>#VALUE!</v>
      </c>
      <c r="AT41" s="31" t="e">
        <f t="shared" si="30"/>
        <v>#VALUE!</v>
      </c>
      <c r="AU41" s="31" t="e">
        <f t="shared" si="31"/>
        <v>#VALUE!</v>
      </c>
      <c r="AW41" s="33">
        <v>38</v>
      </c>
      <c r="AX41" s="31" t="e">
        <f t="shared" si="32"/>
        <v>#VALUE!</v>
      </c>
      <c r="AY41" s="31" t="e">
        <f t="shared" si="33"/>
        <v>#VALUE!</v>
      </c>
      <c r="AZ41" s="31" t="e">
        <f t="shared" si="34"/>
        <v>#VALUE!</v>
      </c>
      <c r="BA41" s="31" t="e">
        <f t="shared" si="35"/>
        <v>#VALUE!</v>
      </c>
      <c r="BB41" s="31"/>
      <c r="BC41" s="33">
        <v>38</v>
      </c>
      <c r="BD41" s="31" t="e">
        <f t="shared" si="46"/>
        <v>#VALUE!</v>
      </c>
      <c r="BE41" s="31" t="e">
        <f t="shared" si="37"/>
        <v>#VALUE!</v>
      </c>
      <c r="BF41" s="31" t="e">
        <f t="shared" si="38"/>
        <v>#VALUE!</v>
      </c>
      <c r="BG41" s="31" t="e">
        <f t="shared" si="39"/>
        <v>#VALUE!</v>
      </c>
    </row>
    <row r="42" spans="13:59" x14ac:dyDescent="0.3">
      <c r="S42" s="33">
        <v>39</v>
      </c>
      <c r="T42" s="31" t="e">
        <f t="shared" si="42"/>
        <v>#VALUE!</v>
      </c>
      <c r="U42" s="31" t="e">
        <f t="shared" si="13"/>
        <v>#VALUE!</v>
      </c>
      <c r="V42" s="31" t="e">
        <f t="shared" si="14"/>
        <v>#VALUE!</v>
      </c>
      <c r="W42" s="31" t="e">
        <f t="shared" si="15"/>
        <v>#VALUE!</v>
      </c>
      <c r="Y42" s="33">
        <v>39</v>
      </c>
      <c r="Z42" s="31" t="e">
        <f t="shared" si="43"/>
        <v>#VALUE!</v>
      </c>
      <c r="AA42" s="31" t="e">
        <f t="shared" si="17"/>
        <v>#VALUE!</v>
      </c>
      <c r="AB42" s="31" t="e">
        <f t="shared" si="18"/>
        <v>#VALUE!</v>
      </c>
      <c r="AC42" s="31" t="e">
        <f t="shared" si="19"/>
        <v>#VALUE!</v>
      </c>
      <c r="AE42" s="33">
        <v>39</v>
      </c>
      <c r="AF42" s="31" t="e">
        <f t="shared" si="44"/>
        <v>#VALUE!</v>
      </c>
      <c r="AG42" s="31" t="e">
        <f t="shared" si="21"/>
        <v>#VALUE!</v>
      </c>
      <c r="AH42" s="31" t="e">
        <f t="shared" si="22"/>
        <v>#VALUE!</v>
      </c>
      <c r="AI42" s="31" t="e">
        <f t="shared" si="23"/>
        <v>#VALUE!</v>
      </c>
      <c r="AK42" s="33">
        <v>39</v>
      </c>
      <c r="AL42" s="31" t="e">
        <f t="shared" si="45"/>
        <v>#VALUE!</v>
      </c>
      <c r="AM42" s="31" t="e">
        <f t="shared" si="25"/>
        <v>#VALUE!</v>
      </c>
      <c r="AN42" s="31" t="e">
        <f t="shared" si="26"/>
        <v>#VALUE!</v>
      </c>
      <c r="AO42" s="31" t="e">
        <f t="shared" si="27"/>
        <v>#VALUE!</v>
      </c>
      <c r="AP42" s="31"/>
      <c r="AQ42" s="33">
        <v>39</v>
      </c>
      <c r="AR42" s="31" t="e">
        <f t="shared" si="28"/>
        <v>#VALUE!</v>
      </c>
      <c r="AS42" s="31" t="e">
        <f t="shared" si="29"/>
        <v>#VALUE!</v>
      </c>
      <c r="AT42" s="31" t="e">
        <f t="shared" si="30"/>
        <v>#VALUE!</v>
      </c>
      <c r="AU42" s="31" t="e">
        <f t="shared" si="31"/>
        <v>#VALUE!</v>
      </c>
      <c r="AW42" s="33">
        <v>39</v>
      </c>
      <c r="AX42" s="31" t="e">
        <f t="shared" si="32"/>
        <v>#VALUE!</v>
      </c>
      <c r="AY42" s="31" t="e">
        <f t="shared" si="33"/>
        <v>#VALUE!</v>
      </c>
      <c r="AZ42" s="31" t="e">
        <f t="shared" si="34"/>
        <v>#VALUE!</v>
      </c>
      <c r="BA42" s="31" t="e">
        <f t="shared" si="35"/>
        <v>#VALUE!</v>
      </c>
      <c r="BB42" s="31"/>
      <c r="BC42" s="33">
        <v>39</v>
      </c>
      <c r="BD42" s="31" t="e">
        <f t="shared" si="46"/>
        <v>#VALUE!</v>
      </c>
      <c r="BE42" s="31" t="e">
        <f t="shared" si="37"/>
        <v>#VALUE!</v>
      </c>
      <c r="BF42" s="31" t="e">
        <f t="shared" si="38"/>
        <v>#VALUE!</v>
      </c>
      <c r="BG42" s="31" t="e">
        <f t="shared" si="39"/>
        <v>#VALUE!</v>
      </c>
    </row>
    <row r="43" spans="13:59" x14ac:dyDescent="0.3">
      <c r="S43" s="33">
        <v>40</v>
      </c>
      <c r="T43" s="31" t="e">
        <f t="shared" si="42"/>
        <v>#VALUE!</v>
      </c>
      <c r="U43" s="31" t="e">
        <f t="shared" si="13"/>
        <v>#VALUE!</v>
      </c>
      <c r="V43" s="31" t="e">
        <f t="shared" si="14"/>
        <v>#VALUE!</v>
      </c>
      <c r="W43" s="31" t="e">
        <f t="shared" si="15"/>
        <v>#VALUE!</v>
      </c>
      <c r="Y43" s="33">
        <v>40</v>
      </c>
      <c r="Z43" s="31" t="e">
        <f t="shared" si="43"/>
        <v>#VALUE!</v>
      </c>
      <c r="AA43" s="31" t="e">
        <f t="shared" si="17"/>
        <v>#VALUE!</v>
      </c>
      <c r="AB43" s="31" t="e">
        <f t="shared" si="18"/>
        <v>#VALUE!</v>
      </c>
      <c r="AC43" s="31" t="e">
        <f t="shared" si="19"/>
        <v>#VALUE!</v>
      </c>
      <c r="AE43" s="33">
        <v>40</v>
      </c>
      <c r="AF43" s="31" t="e">
        <f t="shared" si="44"/>
        <v>#VALUE!</v>
      </c>
      <c r="AG43" s="31" t="e">
        <f t="shared" si="21"/>
        <v>#VALUE!</v>
      </c>
      <c r="AH43" s="31" t="e">
        <f t="shared" si="22"/>
        <v>#VALUE!</v>
      </c>
      <c r="AI43" s="31" t="e">
        <f t="shared" si="23"/>
        <v>#VALUE!</v>
      </c>
      <c r="AK43" s="33">
        <v>40</v>
      </c>
      <c r="AL43" s="31" t="e">
        <f t="shared" si="45"/>
        <v>#VALUE!</v>
      </c>
      <c r="AM43" s="31" t="e">
        <f t="shared" si="25"/>
        <v>#VALUE!</v>
      </c>
      <c r="AN43" s="31" t="e">
        <f t="shared" si="26"/>
        <v>#VALUE!</v>
      </c>
      <c r="AO43" s="31" t="e">
        <f t="shared" si="27"/>
        <v>#VALUE!</v>
      </c>
      <c r="AP43" s="31"/>
      <c r="AQ43" s="33">
        <v>40</v>
      </c>
      <c r="AR43" s="31" t="e">
        <f t="shared" si="28"/>
        <v>#VALUE!</v>
      </c>
      <c r="AS43" s="31" t="e">
        <f t="shared" si="29"/>
        <v>#VALUE!</v>
      </c>
      <c r="AT43" s="31" t="e">
        <f t="shared" si="30"/>
        <v>#VALUE!</v>
      </c>
      <c r="AU43" s="31" t="e">
        <f t="shared" si="31"/>
        <v>#VALUE!</v>
      </c>
      <c r="AW43" s="33">
        <v>40</v>
      </c>
      <c r="AX43" s="31" t="e">
        <f t="shared" si="32"/>
        <v>#VALUE!</v>
      </c>
      <c r="AY43" s="31" t="e">
        <f t="shared" si="33"/>
        <v>#VALUE!</v>
      </c>
      <c r="AZ43" s="31" t="e">
        <f t="shared" si="34"/>
        <v>#VALUE!</v>
      </c>
      <c r="BA43" s="31" t="e">
        <f t="shared" si="35"/>
        <v>#VALUE!</v>
      </c>
      <c r="BB43" s="31"/>
      <c r="BC43" s="33">
        <v>40</v>
      </c>
      <c r="BD43" s="31" t="e">
        <f t="shared" si="46"/>
        <v>#VALUE!</v>
      </c>
      <c r="BE43" s="31" t="e">
        <f t="shared" si="37"/>
        <v>#VALUE!</v>
      </c>
      <c r="BF43" s="31" t="e">
        <f t="shared" si="38"/>
        <v>#VALUE!</v>
      </c>
      <c r="BG43" s="31" t="e">
        <f t="shared" si="39"/>
        <v>#VALUE!</v>
      </c>
    </row>
    <row r="44" spans="13:59" x14ac:dyDescent="0.3">
      <c r="S44" s="33">
        <v>41</v>
      </c>
      <c r="T44" s="31" t="e">
        <f t="shared" si="42"/>
        <v>#VALUE!</v>
      </c>
      <c r="U44" s="31" t="e">
        <f t="shared" si="13"/>
        <v>#VALUE!</v>
      </c>
      <c r="V44" s="31" t="e">
        <f t="shared" si="14"/>
        <v>#VALUE!</v>
      </c>
      <c r="W44" s="31" t="e">
        <f t="shared" si="15"/>
        <v>#VALUE!</v>
      </c>
      <c r="Y44" s="33">
        <v>41</v>
      </c>
      <c r="Z44" s="31" t="e">
        <f t="shared" si="43"/>
        <v>#VALUE!</v>
      </c>
      <c r="AA44" s="31" t="e">
        <f t="shared" si="17"/>
        <v>#VALUE!</v>
      </c>
      <c r="AB44" s="31" t="e">
        <f t="shared" si="18"/>
        <v>#VALUE!</v>
      </c>
      <c r="AC44" s="31" t="e">
        <f t="shared" si="19"/>
        <v>#VALUE!</v>
      </c>
      <c r="AE44" s="33">
        <v>41</v>
      </c>
      <c r="AF44" s="31" t="e">
        <f t="shared" si="44"/>
        <v>#VALUE!</v>
      </c>
      <c r="AG44" s="31" t="e">
        <f t="shared" si="21"/>
        <v>#VALUE!</v>
      </c>
      <c r="AH44" s="31" t="e">
        <f t="shared" si="22"/>
        <v>#VALUE!</v>
      </c>
      <c r="AI44" s="31" t="e">
        <f t="shared" si="23"/>
        <v>#VALUE!</v>
      </c>
      <c r="AK44" s="33">
        <v>41</v>
      </c>
      <c r="AL44" s="31" t="e">
        <f t="shared" si="45"/>
        <v>#VALUE!</v>
      </c>
      <c r="AM44" s="31" t="e">
        <f t="shared" si="25"/>
        <v>#VALUE!</v>
      </c>
      <c r="AN44" s="31" t="e">
        <f t="shared" si="26"/>
        <v>#VALUE!</v>
      </c>
      <c r="AO44" s="31" t="e">
        <f t="shared" si="27"/>
        <v>#VALUE!</v>
      </c>
      <c r="AP44" s="31"/>
      <c r="AQ44" s="33">
        <v>41</v>
      </c>
      <c r="AR44" s="31" t="e">
        <f t="shared" si="28"/>
        <v>#VALUE!</v>
      </c>
      <c r="AS44" s="31" t="e">
        <f t="shared" si="29"/>
        <v>#VALUE!</v>
      </c>
      <c r="AT44" s="31" t="e">
        <f t="shared" si="30"/>
        <v>#VALUE!</v>
      </c>
      <c r="AU44" s="31" t="e">
        <f t="shared" si="31"/>
        <v>#VALUE!</v>
      </c>
      <c r="AW44" s="33">
        <v>41</v>
      </c>
      <c r="AX44" s="31" t="e">
        <f t="shared" si="32"/>
        <v>#VALUE!</v>
      </c>
      <c r="AY44" s="31" t="e">
        <f t="shared" si="33"/>
        <v>#VALUE!</v>
      </c>
      <c r="AZ44" s="31" t="e">
        <f t="shared" si="34"/>
        <v>#VALUE!</v>
      </c>
      <c r="BA44" s="31" t="e">
        <f t="shared" si="35"/>
        <v>#VALUE!</v>
      </c>
      <c r="BB44" s="31"/>
      <c r="BC44" s="33">
        <v>41</v>
      </c>
      <c r="BD44" s="31" t="e">
        <f t="shared" si="46"/>
        <v>#VALUE!</v>
      </c>
      <c r="BE44" s="31" t="e">
        <f t="shared" si="37"/>
        <v>#VALUE!</v>
      </c>
      <c r="BF44" s="31" t="e">
        <f t="shared" si="38"/>
        <v>#VALUE!</v>
      </c>
      <c r="BG44" s="31" t="e">
        <f t="shared" si="39"/>
        <v>#VALUE!</v>
      </c>
    </row>
    <row r="45" spans="13:59" x14ac:dyDescent="0.3">
      <c r="S45" s="33">
        <v>42</v>
      </c>
      <c r="T45" s="31" t="e">
        <f t="shared" si="42"/>
        <v>#VALUE!</v>
      </c>
      <c r="U45" s="31" t="e">
        <f t="shared" si="13"/>
        <v>#VALUE!</v>
      </c>
      <c r="V45" s="31" t="e">
        <f t="shared" si="14"/>
        <v>#VALUE!</v>
      </c>
      <c r="W45" s="31" t="e">
        <f t="shared" si="15"/>
        <v>#VALUE!</v>
      </c>
      <c r="Y45" s="33">
        <v>42</v>
      </c>
      <c r="Z45" s="31" t="e">
        <f t="shared" si="43"/>
        <v>#VALUE!</v>
      </c>
      <c r="AA45" s="31" t="e">
        <f t="shared" si="17"/>
        <v>#VALUE!</v>
      </c>
      <c r="AB45" s="31" t="e">
        <f t="shared" si="18"/>
        <v>#VALUE!</v>
      </c>
      <c r="AC45" s="31" t="e">
        <f t="shared" si="19"/>
        <v>#VALUE!</v>
      </c>
      <c r="AE45" s="33">
        <v>42</v>
      </c>
      <c r="AF45" s="31" t="e">
        <f t="shared" si="44"/>
        <v>#VALUE!</v>
      </c>
      <c r="AG45" s="31" t="e">
        <f t="shared" si="21"/>
        <v>#VALUE!</v>
      </c>
      <c r="AH45" s="31" t="e">
        <f t="shared" si="22"/>
        <v>#VALUE!</v>
      </c>
      <c r="AI45" s="31" t="e">
        <f t="shared" si="23"/>
        <v>#VALUE!</v>
      </c>
      <c r="AK45" s="33">
        <v>42</v>
      </c>
      <c r="AL45" s="31" t="e">
        <f t="shared" si="45"/>
        <v>#VALUE!</v>
      </c>
      <c r="AM45" s="31" t="e">
        <f t="shared" si="25"/>
        <v>#VALUE!</v>
      </c>
      <c r="AN45" s="31" t="e">
        <f t="shared" si="26"/>
        <v>#VALUE!</v>
      </c>
      <c r="AO45" s="31" t="e">
        <f t="shared" si="27"/>
        <v>#VALUE!</v>
      </c>
      <c r="AP45" s="31"/>
      <c r="AQ45" s="33">
        <v>42</v>
      </c>
      <c r="AR45" s="31" t="e">
        <f t="shared" si="28"/>
        <v>#VALUE!</v>
      </c>
      <c r="AS45" s="31" t="e">
        <f t="shared" si="29"/>
        <v>#VALUE!</v>
      </c>
      <c r="AT45" s="31" t="e">
        <f t="shared" si="30"/>
        <v>#VALUE!</v>
      </c>
      <c r="AU45" s="31" t="e">
        <f t="shared" si="31"/>
        <v>#VALUE!</v>
      </c>
      <c r="AW45" s="33">
        <v>42</v>
      </c>
      <c r="AX45" s="31" t="e">
        <f t="shared" si="32"/>
        <v>#VALUE!</v>
      </c>
      <c r="AY45" s="31" t="e">
        <f t="shared" si="33"/>
        <v>#VALUE!</v>
      </c>
      <c r="AZ45" s="31" t="e">
        <f t="shared" si="34"/>
        <v>#VALUE!</v>
      </c>
      <c r="BA45" s="31" t="e">
        <f t="shared" si="35"/>
        <v>#VALUE!</v>
      </c>
      <c r="BB45" s="31"/>
      <c r="BC45" s="33">
        <v>42</v>
      </c>
      <c r="BD45" s="31" t="e">
        <f t="shared" si="46"/>
        <v>#VALUE!</v>
      </c>
      <c r="BE45" s="31" t="e">
        <f t="shared" si="37"/>
        <v>#VALUE!</v>
      </c>
      <c r="BF45" s="31" t="e">
        <f t="shared" si="38"/>
        <v>#VALUE!</v>
      </c>
      <c r="BG45" s="31" t="e">
        <f t="shared" si="39"/>
        <v>#VALUE!</v>
      </c>
    </row>
    <row r="46" spans="13:59" x14ac:dyDescent="0.3">
      <c r="S46" s="33">
        <v>43</v>
      </c>
      <c r="T46" s="31" t="e">
        <f t="shared" si="42"/>
        <v>#VALUE!</v>
      </c>
      <c r="U46" s="31" t="e">
        <f t="shared" si="13"/>
        <v>#VALUE!</v>
      </c>
      <c r="V46" s="31" t="e">
        <f t="shared" si="14"/>
        <v>#VALUE!</v>
      </c>
      <c r="W46" s="31" t="e">
        <f t="shared" si="15"/>
        <v>#VALUE!</v>
      </c>
      <c r="Y46" s="33">
        <v>43</v>
      </c>
      <c r="Z46" s="31" t="e">
        <f t="shared" si="43"/>
        <v>#VALUE!</v>
      </c>
      <c r="AA46" s="31" t="e">
        <f t="shared" si="17"/>
        <v>#VALUE!</v>
      </c>
      <c r="AB46" s="31" t="e">
        <f t="shared" si="18"/>
        <v>#VALUE!</v>
      </c>
      <c r="AC46" s="31" t="e">
        <f t="shared" si="19"/>
        <v>#VALUE!</v>
      </c>
      <c r="AE46" s="33">
        <v>43</v>
      </c>
      <c r="AF46" s="31" t="e">
        <f t="shared" si="44"/>
        <v>#VALUE!</v>
      </c>
      <c r="AG46" s="31" t="e">
        <f t="shared" si="21"/>
        <v>#VALUE!</v>
      </c>
      <c r="AH46" s="31" t="e">
        <f t="shared" si="22"/>
        <v>#VALUE!</v>
      </c>
      <c r="AI46" s="31" t="e">
        <f t="shared" si="23"/>
        <v>#VALUE!</v>
      </c>
      <c r="AK46" s="33">
        <v>43</v>
      </c>
      <c r="AL46" s="31" t="e">
        <f t="shared" si="45"/>
        <v>#VALUE!</v>
      </c>
      <c r="AM46" s="31" t="e">
        <f t="shared" si="25"/>
        <v>#VALUE!</v>
      </c>
      <c r="AN46" s="31" t="e">
        <f t="shared" si="26"/>
        <v>#VALUE!</v>
      </c>
      <c r="AO46" s="31" t="e">
        <f t="shared" si="27"/>
        <v>#VALUE!</v>
      </c>
      <c r="AP46" s="31"/>
      <c r="AQ46" s="33">
        <v>43</v>
      </c>
      <c r="AR46" s="31" t="e">
        <f t="shared" si="28"/>
        <v>#VALUE!</v>
      </c>
      <c r="AS46" s="31" t="e">
        <f t="shared" si="29"/>
        <v>#VALUE!</v>
      </c>
      <c r="AT46" s="31" t="e">
        <f t="shared" si="30"/>
        <v>#VALUE!</v>
      </c>
      <c r="AU46" s="31" t="e">
        <f t="shared" si="31"/>
        <v>#VALUE!</v>
      </c>
      <c r="AW46" s="33">
        <v>43</v>
      </c>
      <c r="AX46" s="31" t="e">
        <f t="shared" si="32"/>
        <v>#VALUE!</v>
      </c>
      <c r="AY46" s="31" t="e">
        <f t="shared" si="33"/>
        <v>#VALUE!</v>
      </c>
      <c r="AZ46" s="31" t="e">
        <f t="shared" si="34"/>
        <v>#VALUE!</v>
      </c>
      <c r="BA46" s="31" t="e">
        <f t="shared" si="35"/>
        <v>#VALUE!</v>
      </c>
      <c r="BB46" s="31"/>
      <c r="BC46" s="33">
        <v>43</v>
      </c>
      <c r="BD46" s="31" t="e">
        <f t="shared" si="46"/>
        <v>#VALUE!</v>
      </c>
      <c r="BE46" s="31" t="e">
        <f t="shared" si="37"/>
        <v>#VALUE!</v>
      </c>
      <c r="BF46" s="31" t="e">
        <f t="shared" si="38"/>
        <v>#VALUE!</v>
      </c>
      <c r="BG46" s="31" t="e">
        <f t="shared" si="39"/>
        <v>#VALUE!</v>
      </c>
    </row>
    <row r="47" spans="13:59" x14ac:dyDescent="0.3">
      <c r="S47" s="33">
        <v>44</v>
      </c>
      <c r="T47" s="31" t="e">
        <f t="shared" si="42"/>
        <v>#VALUE!</v>
      </c>
      <c r="U47" s="31" t="e">
        <f t="shared" si="13"/>
        <v>#VALUE!</v>
      </c>
      <c r="V47" s="31" t="e">
        <f t="shared" si="14"/>
        <v>#VALUE!</v>
      </c>
      <c r="W47" s="31" t="e">
        <f t="shared" si="15"/>
        <v>#VALUE!</v>
      </c>
      <c r="Y47" s="33">
        <v>44</v>
      </c>
      <c r="Z47" s="31" t="e">
        <f t="shared" si="43"/>
        <v>#VALUE!</v>
      </c>
      <c r="AA47" s="31" t="e">
        <f t="shared" si="17"/>
        <v>#VALUE!</v>
      </c>
      <c r="AB47" s="31" t="e">
        <f t="shared" si="18"/>
        <v>#VALUE!</v>
      </c>
      <c r="AC47" s="31" t="e">
        <f t="shared" si="19"/>
        <v>#VALUE!</v>
      </c>
      <c r="AE47" s="33">
        <v>44</v>
      </c>
      <c r="AF47" s="31" t="e">
        <f t="shared" si="44"/>
        <v>#VALUE!</v>
      </c>
      <c r="AG47" s="31" t="e">
        <f t="shared" si="21"/>
        <v>#VALUE!</v>
      </c>
      <c r="AH47" s="31" t="e">
        <f t="shared" si="22"/>
        <v>#VALUE!</v>
      </c>
      <c r="AI47" s="31" t="e">
        <f t="shared" si="23"/>
        <v>#VALUE!</v>
      </c>
      <c r="AK47" s="33">
        <v>44</v>
      </c>
      <c r="AL47" s="31" t="e">
        <f t="shared" si="45"/>
        <v>#VALUE!</v>
      </c>
      <c r="AM47" s="31" t="e">
        <f t="shared" si="25"/>
        <v>#VALUE!</v>
      </c>
      <c r="AN47" s="31" t="e">
        <f t="shared" si="26"/>
        <v>#VALUE!</v>
      </c>
      <c r="AO47" s="31" t="e">
        <f t="shared" si="27"/>
        <v>#VALUE!</v>
      </c>
      <c r="AP47" s="31"/>
      <c r="AQ47" s="33">
        <v>44</v>
      </c>
      <c r="AR47" s="31" t="e">
        <f t="shared" si="28"/>
        <v>#VALUE!</v>
      </c>
      <c r="AS47" s="31" t="e">
        <f t="shared" si="29"/>
        <v>#VALUE!</v>
      </c>
      <c r="AT47" s="31" t="e">
        <f t="shared" si="30"/>
        <v>#VALUE!</v>
      </c>
      <c r="AU47" s="31" t="e">
        <f t="shared" si="31"/>
        <v>#VALUE!</v>
      </c>
      <c r="AW47" s="33">
        <v>44</v>
      </c>
      <c r="AX47" s="31" t="e">
        <f t="shared" si="32"/>
        <v>#VALUE!</v>
      </c>
      <c r="AY47" s="31" t="e">
        <f t="shared" si="33"/>
        <v>#VALUE!</v>
      </c>
      <c r="AZ47" s="31" t="e">
        <f t="shared" si="34"/>
        <v>#VALUE!</v>
      </c>
      <c r="BA47" s="31" t="e">
        <f t="shared" si="35"/>
        <v>#VALUE!</v>
      </c>
      <c r="BB47" s="31"/>
      <c r="BC47" s="33">
        <v>44</v>
      </c>
      <c r="BD47" s="31" t="e">
        <f t="shared" si="46"/>
        <v>#VALUE!</v>
      </c>
      <c r="BE47" s="31" t="e">
        <f t="shared" si="37"/>
        <v>#VALUE!</v>
      </c>
      <c r="BF47" s="31" t="e">
        <f t="shared" si="38"/>
        <v>#VALUE!</v>
      </c>
      <c r="BG47" s="31" t="e">
        <f t="shared" si="39"/>
        <v>#VALUE!</v>
      </c>
    </row>
    <row r="48" spans="13:59" x14ac:dyDescent="0.3">
      <c r="S48" s="33">
        <v>45</v>
      </c>
      <c r="T48" s="31" t="e">
        <f t="shared" si="42"/>
        <v>#VALUE!</v>
      </c>
      <c r="U48" s="31" t="e">
        <f t="shared" si="13"/>
        <v>#VALUE!</v>
      </c>
      <c r="V48" s="31" t="e">
        <f t="shared" si="14"/>
        <v>#VALUE!</v>
      </c>
      <c r="W48" s="31" t="e">
        <f t="shared" si="15"/>
        <v>#VALUE!</v>
      </c>
      <c r="Y48" s="33">
        <v>45</v>
      </c>
      <c r="Z48" s="31" t="e">
        <f t="shared" si="43"/>
        <v>#VALUE!</v>
      </c>
      <c r="AA48" s="31" t="e">
        <f t="shared" si="17"/>
        <v>#VALUE!</v>
      </c>
      <c r="AB48" s="31" t="e">
        <f t="shared" si="18"/>
        <v>#VALUE!</v>
      </c>
      <c r="AC48" s="31" t="e">
        <f t="shared" si="19"/>
        <v>#VALUE!</v>
      </c>
      <c r="AE48" s="33">
        <v>45</v>
      </c>
      <c r="AF48" s="31" t="e">
        <f t="shared" si="44"/>
        <v>#VALUE!</v>
      </c>
      <c r="AG48" s="31" t="e">
        <f t="shared" si="21"/>
        <v>#VALUE!</v>
      </c>
      <c r="AH48" s="31" t="e">
        <f t="shared" si="22"/>
        <v>#VALUE!</v>
      </c>
      <c r="AI48" s="31" t="e">
        <f t="shared" si="23"/>
        <v>#VALUE!</v>
      </c>
      <c r="AK48" s="33">
        <v>45</v>
      </c>
      <c r="AL48" s="31" t="e">
        <f t="shared" si="45"/>
        <v>#VALUE!</v>
      </c>
      <c r="AM48" s="31" t="e">
        <f t="shared" si="25"/>
        <v>#VALUE!</v>
      </c>
      <c r="AN48" s="31" t="e">
        <f t="shared" si="26"/>
        <v>#VALUE!</v>
      </c>
      <c r="AO48" s="31" t="e">
        <f t="shared" si="27"/>
        <v>#VALUE!</v>
      </c>
      <c r="AP48" s="31"/>
      <c r="AQ48" s="33">
        <v>45</v>
      </c>
      <c r="AR48" s="31" t="e">
        <f t="shared" si="28"/>
        <v>#VALUE!</v>
      </c>
      <c r="AS48" s="31" t="e">
        <f t="shared" si="29"/>
        <v>#VALUE!</v>
      </c>
      <c r="AT48" s="31" t="e">
        <f t="shared" si="30"/>
        <v>#VALUE!</v>
      </c>
      <c r="AU48" s="31" t="e">
        <f t="shared" si="31"/>
        <v>#VALUE!</v>
      </c>
      <c r="AW48" s="33">
        <v>45</v>
      </c>
      <c r="AX48" s="31" t="e">
        <f t="shared" si="32"/>
        <v>#VALUE!</v>
      </c>
      <c r="AY48" s="31" t="e">
        <f t="shared" si="33"/>
        <v>#VALUE!</v>
      </c>
      <c r="AZ48" s="31" t="e">
        <f t="shared" si="34"/>
        <v>#VALUE!</v>
      </c>
      <c r="BA48" s="31" t="e">
        <f t="shared" si="35"/>
        <v>#VALUE!</v>
      </c>
      <c r="BB48" s="31"/>
      <c r="BC48" s="33">
        <v>45</v>
      </c>
      <c r="BD48" s="31" t="e">
        <f t="shared" si="46"/>
        <v>#VALUE!</v>
      </c>
      <c r="BE48" s="31" t="e">
        <f t="shared" si="37"/>
        <v>#VALUE!</v>
      </c>
      <c r="BF48" s="31" t="e">
        <f t="shared" si="38"/>
        <v>#VALUE!</v>
      </c>
      <c r="BG48" s="31" t="e">
        <f t="shared" si="39"/>
        <v>#VALUE!</v>
      </c>
    </row>
    <row r="49" spans="19:59" x14ac:dyDescent="0.3">
      <c r="S49" s="33">
        <v>46</v>
      </c>
      <c r="T49" s="31" t="e">
        <f t="shared" si="42"/>
        <v>#VALUE!</v>
      </c>
      <c r="U49" s="31" t="e">
        <f t="shared" si="13"/>
        <v>#VALUE!</v>
      </c>
      <c r="V49" s="31" t="e">
        <f t="shared" si="14"/>
        <v>#VALUE!</v>
      </c>
      <c r="W49" s="31" t="e">
        <f t="shared" si="15"/>
        <v>#VALUE!</v>
      </c>
      <c r="Y49" s="33">
        <v>46</v>
      </c>
      <c r="Z49" s="31" t="e">
        <f t="shared" si="43"/>
        <v>#VALUE!</v>
      </c>
      <c r="AA49" s="31" t="e">
        <f t="shared" si="17"/>
        <v>#VALUE!</v>
      </c>
      <c r="AB49" s="31" t="e">
        <f t="shared" si="18"/>
        <v>#VALUE!</v>
      </c>
      <c r="AC49" s="31" t="e">
        <f t="shared" si="19"/>
        <v>#VALUE!</v>
      </c>
      <c r="AE49" s="33">
        <v>46</v>
      </c>
      <c r="AF49" s="31" t="e">
        <f t="shared" si="44"/>
        <v>#VALUE!</v>
      </c>
      <c r="AG49" s="31" t="e">
        <f t="shared" si="21"/>
        <v>#VALUE!</v>
      </c>
      <c r="AH49" s="31" t="e">
        <f t="shared" si="22"/>
        <v>#VALUE!</v>
      </c>
      <c r="AI49" s="31" t="e">
        <f t="shared" si="23"/>
        <v>#VALUE!</v>
      </c>
      <c r="AK49" s="33">
        <v>46</v>
      </c>
      <c r="AL49" s="31" t="e">
        <f t="shared" si="45"/>
        <v>#VALUE!</v>
      </c>
      <c r="AM49" s="31" t="e">
        <f t="shared" si="25"/>
        <v>#VALUE!</v>
      </c>
      <c r="AN49" s="31" t="e">
        <f t="shared" si="26"/>
        <v>#VALUE!</v>
      </c>
      <c r="AO49" s="31" t="e">
        <f t="shared" si="27"/>
        <v>#VALUE!</v>
      </c>
      <c r="AP49" s="31"/>
      <c r="AQ49" s="33">
        <v>46</v>
      </c>
      <c r="AR49" s="31" t="e">
        <f t="shared" si="28"/>
        <v>#VALUE!</v>
      </c>
      <c r="AS49" s="31" t="e">
        <f t="shared" si="29"/>
        <v>#VALUE!</v>
      </c>
      <c r="AT49" s="31" t="e">
        <f t="shared" si="30"/>
        <v>#VALUE!</v>
      </c>
      <c r="AU49" s="31" t="e">
        <f t="shared" si="31"/>
        <v>#VALUE!</v>
      </c>
      <c r="AW49" s="33">
        <v>46</v>
      </c>
      <c r="AX49" s="31" t="e">
        <f t="shared" si="32"/>
        <v>#VALUE!</v>
      </c>
      <c r="AY49" s="31" t="e">
        <f t="shared" si="33"/>
        <v>#VALUE!</v>
      </c>
      <c r="AZ49" s="31" t="e">
        <f t="shared" si="34"/>
        <v>#VALUE!</v>
      </c>
      <c r="BA49" s="31" t="e">
        <f t="shared" si="35"/>
        <v>#VALUE!</v>
      </c>
      <c r="BB49" s="31"/>
      <c r="BC49" s="33">
        <v>46</v>
      </c>
      <c r="BD49" s="31" t="e">
        <f t="shared" si="46"/>
        <v>#VALUE!</v>
      </c>
      <c r="BE49" s="31" t="e">
        <f t="shared" si="37"/>
        <v>#VALUE!</v>
      </c>
      <c r="BF49" s="31" t="e">
        <f t="shared" si="38"/>
        <v>#VALUE!</v>
      </c>
      <c r="BG49" s="31" t="e">
        <f t="shared" si="39"/>
        <v>#VALUE!</v>
      </c>
    </row>
    <row r="50" spans="19:59" x14ac:dyDescent="0.3">
      <c r="S50" s="33">
        <v>47</v>
      </c>
      <c r="T50" s="31" t="e">
        <f t="shared" si="42"/>
        <v>#VALUE!</v>
      </c>
      <c r="U50" s="31" t="e">
        <f t="shared" si="13"/>
        <v>#VALUE!</v>
      </c>
      <c r="V50" s="31" t="e">
        <f t="shared" si="14"/>
        <v>#VALUE!</v>
      </c>
      <c r="W50" s="31" t="e">
        <f t="shared" si="15"/>
        <v>#VALUE!</v>
      </c>
      <c r="Y50" s="33">
        <v>47</v>
      </c>
      <c r="Z50" s="31" t="e">
        <f t="shared" si="43"/>
        <v>#VALUE!</v>
      </c>
      <c r="AA50" s="31" t="e">
        <f t="shared" si="17"/>
        <v>#VALUE!</v>
      </c>
      <c r="AB50" s="31" t="e">
        <f t="shared" si="18"/>
        <v>#VALUE!</v>
      </c>
      <c r="AC50" s="31" t="e">
        <f t="shared" si="19"/>
        <v>#VALUE!</v>
      </c>
      <c r="AE50" s="33">
        <v>47</v>
      </c>
      <c r="AF50" s="31" t="e">
        <f t="shared" si="44"/>
        <v>#VALUE!</v>
      </c>
      <c r="AG50" s="31" t="e">
        <f t="shared" si="21"/>
        <v>#VALUE!</v>
      </c>
      <c r="AH50" s="31" t="e">
        <f t="shared" si="22"/>
        <v>#VALUE!</v>
      </c>
      <c r="AI50" s="31" t="e">
        <f t="shared" si="23"/>
        <v>#VALUE!</v>
      </c>
      <c r="AK50" s="33">
        <v>47</v>
      </c>
      <c r="AL50" s="31" t="e">
        <f t="shared" si="45"/>
        <v>#VALUE!</v>
      </c>
      <c r="AM50" s="31" t="e">
        <f t="shared" si="25"/>
        <v>#VALUE!</v>
      </c>
      <c r="AN50" s="31" t="e">
        <f t="shared" si="26"/>
        <v>#VALUE!</v>
      </c>
      <c r="AO50" s="31" t="e">
        <f t="shared" si="27"/>
        <v>#VALUE!</v>
      </c>
      <c r="AP50" s="31"/>
      <c r="AQ50" s="33">
        <v>47</v>
      </c>
      <c r="AR50" s="31" t="e">
        <f t="shared" si="28"/>
        <v>#VALUE!</v>
      </c>
      <c r="AS50" s="31" t="e">
        <f t="shared" si="29"/>
        <v>#VALUE!</v>
      </c>
      <c r="AT50" s="31" t="e">
        <f t="shared" si="30"/>
        <v>#VALUE!</v>
      </c>
      <c r="AU50" s="31" t="e">
        <f t="shared" si="31"/>
        <v>#VALUE!</v>
      </c>
      <c r="AW50" s="33">
        <v>47</v>
      </c>
      <c r="AX50" s="31" t="e">
        <f t="shared" si="32"/>
        <v>#VALUE!</v>
      </c>
      <c r="AY50" s="31" t="e">
        <f t="shared" si="33"/>
        <v>#VALUE!</v>
      </c>
      <c r="AZ50" s="31" t="e">
        <f t="shared" si="34"/>
        <v>#VALUE!</v>
      </c>
      <c r="BA50" s="31" t="e">
        <f t="shared" si="35"/>
        <v>#VALUE!</v>
      </c>
      <c r="BB50" s="31"/>
      <c r="BC50" s="33">
        <v>47</v>
      </c>
      <c r="BD50" s="31" t="e">
        <f t="shared" si="46"/>
        <v>#VALUE!</v>
      </c>
      <c r="BE50" s="31" t="e">
        <f t="shared" si="37"/>
        <v>#VALUE!</v>
      </c>
      <c r="BF50" s="31" t="e">
        <f t="shared" si="38"/>
        <v>#VALUE!</v>
      </c>
      <c r="BG50" s="31" t="e">
        <f t="shared" si="39"/>
        <v>#VALUE!</v>
      </c>
    </row>
    <row r="51" spans="19:59" x14ac:dyDescent="0.3">
      <c r="S51" s="33">
        <v>48</v>
      </c>
      <c r="T51" s="31" t="e">
        <f t="shared" si="42"/>
        <v>#VALUE!</v>
      </c>
      <c r="U51" s="31" t="e">
        <f t="shared" si="13"/>
        <v>#VALUE!</v>
      </c>
      <c r="V51" s="31" t="e">
        <f t="shared" si="14"/>
        <v>#VALUE!</v>
      </c>
      <c r="W51" s="31" t="e">
        <f t="shared" si="15"/>
        <v>#VALUE!</v>
      </c>
      <c r="Y51" s="33">
        <v>48</v>
      </c>
      <c r="Z51" s="31" t="e">
        <f t="shared" si="43"/>
        <v>#VALUE!</v>
      </c>
      <c r="AA51" s="31" t="e">
        <f t="shared" si="17"/>
        <v>#VALUE!</v>
      </c>
      <c r="AB51" s="31" t="e">
        <f t="shared" si="18"/>
        <v>#VALUE!</v>
      </c>
      <c r="AC51" s="31" t="e">
        <f t="shared" si="19"/>
        <v>#VALUE!</v>
      </c>
      <c r="AE51" s="33">
        <v>48</v>
      </c>
      <c r="AF51" s="31" t="e">
        <f t="shared" si="44"/>
        <v>#VALUE!</v>
      </c>
      <c r="AG51" s="31" t="e">
        <f t="shared" si="21"/>
        <v>#VALUE!</v>
      </c>
      <c r="AH51" s="31" t="e">
        <f t="shared" si="22"/>
        <v>#VALUE!</v>
      </c>
      <c r="AI51" s="31" t="e">
        <f t="shared" si="23"/>
        <v>#VALUE!</v>
      </c>
      <c r="AK51" s="33">
        <v>48</v>
      </c>
      <c r="AL51" s="31" t="e">
        <f t="shared" si="45"/>
        <v>#VALUE!</v>
      </c>
      <c r="AM51" s="31" t="e">
        <f t="shared" si="25"/>
        <v>#VALUE!</v>
      </c>
      <c r="AN51" s="31" t="e">
        <f t="shared" si="26"/>
        <v>#VALUE!</v>
      </c>
      <c r="AO51" s="31" t="e">
        <f t="shared" si="27"/>
        <v>#VALUE!</v>
      </c>
      <c r="AP51" s="31"/>
      <c r="AQ51" s="33">
        <v>48</v>
      </c>
      <c r="AR51" s="31" t="e">
        <f t="shared" si="28"/>
        <v>#VALUE!</v>
      </c>
      <c r="AS51" s="31" t="e">
        <f t="shared" si="29"/>
        <v>#VALUE!</v>
      </c>
      <c r="AT51" s="31" t="e">
        <f t="shared" si="30"/>
        <v>#VALUE!</v>
      </c>
      <c r="AU51" s="31" t="e">
        <f t="shared" si="31"/>
        <v>#VALUE!</v>
      </c>
      <c r="AW51" s="33">
        <v>48</v>
      </c>
      <c r="AX51" s="31" t="e">
        <f t="shared" si="32"/>
        <v>#VALUE!</v>
      </c>
      <c r="AY51" s="31" t="e">
        <f t="shared" si="33"/>
        <v>#VALUE!</v>
      </c>
      <c r="AZ51" s="31" t="e">
        <f t="shared" si="34"/>
        <v>#VALUE!</v>
      </c>
      <c r="BA51" s="31" t="e">
        <f t="shared" si="35"/>
        <v>#VALUE!</v>
      </c>
      <c r="BB51" s="31"/>
      <c r="BC51" s="33">
        <v>48</v>
      </c>
      <c r="BD51" s="31" t="e">
        <f t="shared" si="46"/>
        <v>#VALUE!</v>
      </c>
      <c r="BE51" s="31" t="e">
        <f t="shared" si="37"/>
        <v>#VALUE!</v>
      </c>
      <c r="BF51" s="31" t="e">
        <f t="shared" si="38"/>
        <v>#VALUE!</v>
      </c>
      <c r="BG51" s="31" t="e">
        <f t="shared" si="39"/>
        <v>#VALUE!</v>
      </c>
    </row>
    <row r="52" spans="19:59" x14ac:dyDescent="0.3">
      <c r="Y52" s="33">
        <v>49</v>
      </c>
      <c r="Z52" s="31" t="e">
        <f t="shared" si="43"/>
        <v>#VALUE!</v>
      </c>
      <c r="AA52" s="31" t="e">
        <f t="shared" si="17"/>
        <v>#VALUE!</v>
      </c>
      <c r="AB52" s="31" t="e">
        <f t="shared" si="18"/>
        <v>#VALUE!</v>
      </c>
      <c r="AC52" s="31" t="e">
        <f t="shared" si="19"/>
        <v>#VALUE!</v>
      </c>
      <c r="AE52" s="33">
        <v>49</v>
      </c>
      <c r="AF52" s="31" t="e">
        <f t="shared" si="44"/>
        <v>#VALUE!</v>
      </c>
      <c r="AG52" s="31" t="e">
        <f t="shared" si="21"/>
        <v>#VALUE!</v>
      </c>
      <c r="AH52" s="31" t="e">
        <f t="shared" si="22"/>
        <v>#VALUE!</v>
      </c>
      <c r="AI52" s="31" t="e">
        <f t="shared" si="23"/>
        <v>#VALUE!</v>
      </c>
      <c r="AK52" s="33">
        <v>49</v>
      </c>
      <c r="AL52" s="31" t="e">
        <f t="shared" si="45"/>
        <v>#VALUE!</v>
      </c>
      <c r="AM52" s="31" t="e">
        <f t="shared" si="25"/>
        <v>#VALUE!</v>
      </c>
      <c r="AN52" s="31" t="e">
        <f t="shared" si="26"/>
        <v>#VALUE!</v>
      </c>
      <c r="AO52" s="31" t="e">
        <f t="shared" si="27"/>
        <v>#VALUE!</v>
      </c>
      <c r="AP52" s="31"/>
      <c r="AQ52" s="33">
        <v>49</v>
      </c>
      <c r="AR52" s="31" t="e">
        <f t="shared" si="28"/>
        <v>#VALUE!</v>
      </c>
      <c r="AS52" s="31" t="e">
        <f t="shared" si="29"/>
        <v>#VALUE!</v>
      </c>
      <c r="AT52" s="31" t="e">
        <f t="shared" si="30"/>
        <v>#VALUE!</v>
      </c>
      <c r="AU52" s="31" t="e">
        <f t="shared" si="31"/>
        <v>#VALUE!</v>
      </c>
      <c r="AW52" s="33">
        <v>49</v>
      </c>
      <c r="AX52" s="31" t="e">
        <f t="shared" si="32"/>
        <v>#VALUE!</v>
      </c>
      <c r="AY52" s="31" t="e">
        <f t="shared" si="33"/>
        <v>#VALUE!</v>
      </c>
      <c r="AZ52" s="31" t="e">
        <f t="shared" si="34"/>
        <v>#VALUE!</v>
      </c>
      <c r="BA52" s="31" t="e">
        <f t="shared" si="35"/>
        <v>#VALUE!</v>
      </c>
      <c r="BB52" s="31"/>
      <c r="BC52" s="33">
        <v>49</v>
      </c>
      <c r="BD52" s="31" t="e">
        <f t="shared" si="46"/>
        <v>#VALUE!</v>
      </c>
      <c r="BE52" s="31" t="e">
        <f t="shared" si="37"/>
        <v>#VALUE!</v>
      </c>
      <c r="BF52" s="31" t="e">
        <f t="shared" si="38"/>
        <v>#VALUE!</v>
      </c>
      <c r="BG52" s="31" t="e">
        <f t="shared" si="39"/>
        <v>#VALUE!</v>
      </c>
    </row>
    <row r="53" spans="19:59" x14ac:dyDescent="0.3">
      <c r="Y53" s="33">
        <v>50</v>
      </c>
      <c r="Z53" s="31" t="e">
        <f t="shared" si="43"/>
        <v>#VALUE!</v>
      </c>
      <c r="AA53" s="31" t="e">
        <f t="shared" si="17"/>
        <v>#VALUE!</v>
      </c>
      <c r="AB53" s="31" t="e">
        <f t="shared" si="18"/>
        <v>#VALUE!</v>
      </c>
      <c r="AC53" s="31" t="e">
        <f t="shared" si="19"/>
        <v>#VALUE!</v>
      </c>
      <c r="AE53" s="33">
        <v>50</v>
      </c>
      <c r="AF53" s="31" t="e">
        <f t="shared" si="44"/>
        <v>#VALUE!</v>
      </c>
      <c r="AG53" s="31" t="e">
        <f t="shared" si="21"/>
        <v>#VALUE!</v>
      </c>
      <c r="AH53" s="31" t="e">
        <f t="shared" si="22"/>
        <v>#VALUE!</v>
      </c>
      <c r="AI53" s="31" t="e">
        <f t="shared" si="23"/>
        <v>#VALUE!</v>
      </c>
      <c r="AK53" s="33">
        <v>50</v>
      </c>
      <c r="AL53" s="31" t="e">
        <f t="shared" si="45"/>
        <v>#VALUE!</v>
      </c>
      <c r="AM53" s="31" t="e">
        <f t="shared" si="25"/>
        <v>#VALUE!</v>
      </c>
      <c r="AN53" s="31" t="e">
        <f t="shared" si="26"/>
        <v>#VALUE!</v>
      </c>
      <c r="AO53" s="31" t="e">
        <f t="shared" si="27"/>
        <v>#VALUE!</v>
      </c>
      <c r="AP53" s="31"/>
      <c r="AQ53" s="33">
        <v>50</v>
      </c>
      <c r="AR53" s="31" t="e">
        <f t="shared" si="28"/>
        <v>#VALUE!</v>
      </c>
      <c r="AS53" s="31" t="e">
        <f t="shared" si="29"/>
        <v>#VALUE!</v>
      </c>
      <c r="AT53" s="31" t="e">
        <f t="shared" si="30"/>
        <v>#VALUE!</v>
      </c>
      <c r="AU53" s="31" t="e">
        <f t="shared" si="31"/>
        <v>#VALUE!</v>
      </c>
      <c r="AW53" s="33">
        <v>50</v>
      </c>
      <c r="AX53" s="31" t="e">
        <f t="shared" si="32"/>
        <v>#VALUE!</v>
      </c>
      <c r="AY53" s="31" t="e">
        <f t="shared" si="33"/>
        <v>#VALUE!</v>
      </c>
      <c r="AZ53" s="31" t="e">
        <f t="shared" si="34"/>
        <v>#VALUE!</v>
      </c>
      <c r="BA53" s="31" t="e">
        <f t="shared" si="35"/>
        <v>#VALUE!</v>
      </c>
      <c r="BB53" s="31"/>
      <c r="BC53" s="33">
        <v>50</v>
      </c>
      <c r="BD53" s="31" t="e">
        <f t="shared" si="46"/>
        <v>#VALUE!</v>
      </c>
      <c r="BE53" s="31" t="e">
        <f t="shared" si="37"/>
        <v>#VALUE!</v>
      </c>
      <c r="BF53" s="31" t="e">
        <f t="shared" si="38"/>
        <v>#VALUE!</v>
      </c>
      <c r="BG53" s="31" t="e">
        <f t="shared" si="39"/>
        <v>#VALUE!</v>
      </c>
    </row>
    <row r="54" spans="19:59" x14ac:dyDescent="0.3">
      <c r="Y54" s="33">
        <v>51</v>
      </c>
      <c r="Z54" s="31" t="e">
        <f t="shared" si="43"/>
        <v>#VALUE!</v>
      </c>
      <c r="AA54" s="31" t="e">
        <f t="shared" si="17"/>
        <v>#VALUE!</v>
      </c>
      <c r="AB54" s="31" t="e">
        <f t="shared" si="18"/>
        <v>#VALUE!</v>
      </c>
      <c r="AC54" s="31" t="e">
        <f t="shared" si="19"/>
        <v>#VALUE!</v>
      </c>
      <c r="AE54" s="33">
        <v>51</v>
      </c>
      <c r="AF54" s="31" t="e">
        <f t="shared" si="44"/>
        <v>#VALUE!</v>
      </c>
      <c r="AG54" s="31" t="e">
        <f t="shared" si="21"/>
        <v>#VALUE!</v>
      </c>
      <c r="AH54" s="31" t="e">
        <f t="shared" si="22"/>
        <v>#VALUE!</v>
      </c>
      <c r="AI54" s="31" t="e">
        <f t="shared" si="23"/>
        <v>#VALUE!</v>
      </c>
      <c r="AK54" s="33">
        <v>51</v>
      </c>
      <c r="AL54" s="31" t="e">
        <f t="shared" si="45"/>
        <v>#VALUE!</v>
      </c>
      <c r="AM54" s="31" t="e">
        <f t="shared" si="25"/>
        <v>#VALUE!</v>
      </c>
      <c r="AN54" s="31" t="e">
        <f t="shared" si="26"/>
        <v>#VALUE!</v>
      </c>
      <c r="AO54" s="31" t="e">
        <f t="shared" si="27"/>
        <v>#VALUE!</v>
      </c>
      <c r="AP54" s="31"/>
      <c r="AQ54" s="33">
        <v>51</v>
      </c>
      <c r="AR54" s="31" t="e">
        <f t="shared" si="28"/>
        <v>#VALUE!</v>
      </c>
      <c r="AS54" s="31" t="e">
        <f t="shared" si="29"/>
        <v>#VALUE!</v>
      </c>
      <c r="AT54" s="31" t="e">
        <f t="shared" si="30"/>
        <v>#VALUE!</v>
      </c>
      <c r="AU54" s="31" t="e">
        <f t="shared" si="31"/>
        <v>#VALUE!</v>
      </c>
      <c r="AW54" s="33">
        <v>51</v>
      </c>
      <c r="AX54" s="31" t="e">
        <f t="shared" si="32"/>
        <v>#VALUE!</v>
      </c>
      <c r="AY54" s="31" t="e">
        <f t="shared" si="33"/>
        <v>#VALUE!</v>
      </c>
      <c r="AZ54" s="31" t="e">
        <f t="shared" si="34"/>
        <v>#VALUE!</v>
      </c>
      <c r="BA54" s="31" t="e">
        <f t="shared" si="35"/>
        <v>#VALUE!</v>
      </c>
      <c r="BB54" s="31"/>
      <c r="BC54" s="33">
        <v>51</v>
      </c>
      <c r="BD54" s="31" t="e">
        <f t="shared" si="46"/>
        <v>#VALUE!</v>
      </c>
      <c r="BE54" s="31" t="e">
        <f t="shared" si="37"/>
        <v>#VALUE!</v>
      </c>
      <c r="BF54" s="31" t="e">
        <f t="shared" si="38"/>
        <v>#VALUE!</v>
      </c>
      <c r="BG54" s="31" t="e">
        <f t="shared" si="39"/>
        <v>#VALUE!</v>
      </c>
    </row>
    <row r="55" spans="19:59" x14ac:dyDescent="0.3">
      <c r="Y55" s="33">
        <v>52</v>
      </c>
      <c r="Z55" s="31" t="e">
        <f t="shared" si="43"/>
        <v>#VALUE!</v>
      </c>
      <c r="AA55" s="31" t="e">
        <f t="shared" si="17"/>
        <v>#VALUE!</v>
      </c>
      <c r="AB55" s="31" t="e">
        <f t="shared" si="18"/>
        <v>#VALUE!</v>
      </c>
      <c r="AC55" s="31" t="e">
        <f t="shared" si="19"/>
        <v>#VALUE!</v>
      </c>
      <c r="AE55" s="33">
        <v>52</v>
      </c>
      <c r="AF55" s="31" t="e">
        <f t="shared" si="44"/>
        <v>#VALUE!</v>
      </c>
      <c r="AG55" s="31" t="e">
        <f t="shared" si="21"/>
        <v>#VALUE!</v>
      </c>
      <c r="AH55" s="31" t="e">
        <f t="shared" si="22"/>
        <v>#VALUE!</v>
      </c>
      <c r="AI55" s="31" t="e">
        <f t="shared" si="23"/>
        <v>#VALUE!</v>
      </c>
      <c r="AK55" s="33">
        <v>52</v>
      </c>
      <c r="AL55" s="31" t="e">
        <f t="shared" si="45"/>
        <v>#VALUE!</v>
      </c>
      <c r="AM55" s="31" t="e">
        <f t="shared" si="25"/>
        <v>#VALUE!</v>
      </c>
      <c r="AN55" s="31" t="e">
        <f t="shared" si="26"/>
        <v>#VALUE!</v>
      </c>
      <c r="AO55" s="31" t="e">
        <f t="shared" si="27"/>
        <v>#VALUE!</v>
      </c>
      <c r="AP55" s="31"/>
      <c r="AQ55" s="33">
        <v>52</v>
      </c>
      <c r="AR55" s="31" t="e">
        <f t="shared" si="28"/>
        <v>#VALUE!</v>
      </c>
      <c r="AS55" s="31" t="e">
        <f t="shared" si="29"/>
        <v>#VALUE!</v>
      </c>
      <c r="AT55" s="31" t="e">
        <f t="shared" si="30"/>
        <v>#VALUE!</v>
      </c>
      <c r="AU55" s="31" t="e">
        <f t="shared" si="31"/>
        <v>#VALUE!</v>
      </c>
      <c r="AW55" s="33">
        <v>52</v>
      </c>
      <c r="AX55" s="31" t="e">
        <f t="shared" si="32"/>
        <v>#VALUE!</v>
      </c>
      <c r="AY55" s="31" t="e">
        <f t="shared" si="33"/>
        <v>#VALUE!</v>
      </c>
      <c r="AZ55" s="31" t="e">
        <f t="shared" si="34"/>
        <v>#VALUE!</v>
      </c>
      <c r="BA55" s="31" t="e">
        <f t="shared" si="35"/>
        <v>#VALUE!</v>
      </c>
      <c r="BB55" s="31"/>
      <c r="BC55" s="33">
        <v>52</v>
      </c>
      <c r="BD55" s="31" t="e">
        <f t="shared" si="46"/>
        <v>#VALUE!</v>
      </c>
      <c r="BE55" s="31" t="e">
        <f t="shared" si="37"/>
        <v>#VALUE!</v>
      </c>
      <c r="BF55" s="31" t="e">
        <f t="shared" si="38"/>
        <v>#VALUE!</v>
      </c>
      <c r="BG55" s="31" t="e">
        <f t="shared" si="39"/>
        <v>#VALUE!</v>
      </c>
    </row>
    <row r="56" spans="19:59" x14ac:dyDescent="0.3">
      <c r="Y56" s="33">
        <v>53</v>
      </c>
      <c r="Z56" s="31" t="e">
        <f t="shared" si="43"/>
        <v>#VALUE!</v>
      </c>
      <c r="AA56" s="31" t="e">
        <f t="shared" si="17"/>
        <v>#VALUE!</v>
      </c>
      <c r="AB56" s="31" t="e">
        <f t="shared" si="18"/>
        <v>#VALUE!</v>
      </c>
      <c r="AC56" s="31" t="e">
        <f t="shared" si="19"/>
        <v>#VALUE!</v>
      </c>
      <c r="AE56" s="33">
        <v>53</v>
      </c>
      <c r="AF56" s="31" t="e">
        <f t="shared" si="44"/>
        <v>#VALUE!</v>
      </c>
      <c r="AG56" s="31" t="e">
        <f t="shared" si="21"/>
        <v>#VALUE!</v>
      </c>
      <c r="AH56" s="31" t="e">
        <f t="shared" si="22"/>
        <v>#VALUE!</v>
      </c>
      <c r="AI56" s="31" t="e">
        <f t="shared" si="23"/>
        <v>#VALUE!</v>
      </c>
      <c r="AK56" s="33">
        <v>53</v>
      </c>
      <c r="AL56" s="31" t="e">
        <f t="shared" si="45"/>
        <v>#VALUE!</v>
      </c>
      <c r="AM56" s="31" t="e">
        <f t="shared" si="25"/>
        <v>#VALUE!</v>
      </c>
      <c r="AN56" s="31" t="e">
        <f t="shared" si="26"/>
        <v>#VALUE!</v>
      </c>
      <c r="AO56" s="31" t="e">
        <f t="shared" si="27"/>
        <v>#VALUE!</v>
      </c>
      <c r="AP56" s="31"/>
      <c r="AQ56" s="33">
        <v>53</v>
      </c>
      <c r="AR56" s="31" t="e">
        <f t="shared" si="28"/>
        <v>#VALUE!</v>
      </c>
      <c r="AS56" s="31" t="e">
        <f t="shared" si="29"/>
        <v>#VALUE!</v>
      </c>
      <c r="AT56" s="31" t="e">
        <f t="shared" si="30"/>
        <v>#VALUE!</v>
      </c>
      <c r="AU56" s="31" t="e">
        <f t="shared" si="31"/>
        <v>#VALUE!</v>
      </c>
      <c r="AW56" s="33">
        <v>53</v>
      </c>
      <c r="AX56" s="31" t="e">
        <f t="shared" si="32"/>
        <v>#VALUE!</v>
      </c>
      <c r="AY56" s="31" t="e">
        <f t="shared" si="33"/>
        <v>#VALUE!</v>
      </c>
      <c r="AZ56" s="31" t="e">
        <f t="shared" si="34"/>
        <v>#VALUE!</v>
      </c>
      <c r="BA56" s="31" t="e">
        <f t="shared" si="35"/>
        <v>#VALUE!</v>
      </c>
      <c r="BB56" s="31"/>
      <c r="BC56" s="33">
        <v>53</v>
      </c>
      <c r="BD56" s="31" t="e">
        <f t="shared" si="46"/>
        <v>#VALUE!</v>
      </c>
      <c r="BE56" s="31" t="e">
        <f t="shared" si="37"/>
        <v>#VALUE!</v>
      </c>
      <c r="BF56" s="31" t="e">
        <f t="shared" si="38"/>
        <v>#VALUE!</v>
      </c>
      <c r="BG56" s="31" t="e">
        <f t="shared" si="39"/>
        <v>#VALUE!</v>
      </c>
    </row>
    <row r="57" spans="19:59" x14ac:dyDescent="0.3">
      <c r="Y57" s="33">
        <v>54</v>
      </c>
      <c r="Z57" s="31" t="e">
        <f t="shared" si="43"/>
        <v>#VALUE!</v>
      </c>
      <c r="AA57" s="31" t="e">
        <f t="shared" si="17"/>
        <v>#VALUE!</v>
      </c>
      <c r="AB57" s="31" t="e">
        <f t="shared" si="18"/>
        <v>#VALUE!</v>
      </c>
      <c r="AC57" s="31" t="e">
        <f t="shared" si="19"/>
        <v>#VALUE!</v>
      </c>
      <c r="AE57" s="33">
        <v>54</v>
      </c>
      <c r="AF57" s="31" t="e">
        <f t="shared" si="44"/>
        <v>#VALUE!</v>
      </c>
      <c r="AG57" s="31" t="e">
        <f t="shared" si="21"/>
        <v>#VALUE!</v>
      </c>
      <c r="AH57" s="31" t="e">
        <f t="shared" si="22"/>
        <v>#VALUE!</v>
      </c>
      <c r="AI57" s="31" t="e">
        <f t="shared" si="23"/>
        <v>#VALUE!</v>
      </c>
      <c r="AK57" s="33">
        <v>54</v>
      </c>
      <c r="AL57" s="31" t="e">
        <f t="shared" si="45"/>
        <v>#VALUE!</v>
      </c>
      <c r="AM57" s="31" t="e">
        <f t="shared" si="25"/>
        <v>#VALUE!</v>
      </c>
      <c r="AN57" s="31" t="e">
        <f t="shared" si="26"/>
        <v>#VALUE!</v>
      </c>
      <c r="AO57" s="31" t="e">
        <f t="shared" si="27"/>
        <v>#VALUE!</v>
      </c>
      <c r="AP57" s="31"/>
      <c r="AQ57" s="33">
        <v>54</v>
      </c>
      <c r="AR57" s="31" t="e">
        <f t="shared" si="28"/>
        <v>#VALUE!</v>
      </c>
      <c r="AS57" s="31" t="e">
        <f t="shared" si="29"/>
        <v>#VALUE!</v>
      </c>
      <c r="AT57" s="31" t="e">
        <f t="shared" si="30"/>
        <v>#VALUE!</v>
      </c>
      <c r="AU57" s="31" t="e">
        <f t="shared" si="31"/>
        <v>#VALUE!</v>
      </c>
      <c r="AW57" s="33">
        <v>54</v>
      </c>
      <c r="AX57" s="31" t="e">
        <f t="shared" si="32"/>
        <v>#VALUE!</v>
      </c>
      <c r="AY57" s="31" t="e">
        <f t="shared" si="33"/>
        <v>#VALUE!</v>
      </c>
      <c r="AZ57" s="31" t="e">
        <f t="shared" si="34"/>
        <v>#VALUE!</v>
      </c>
      <c r="BA57" s="31" t="e">
        <f t="shared" si="35"/>
        <v>#VALUE!</v>
      </c>
      <c r="BB57" s="31"/>
      <c r="BC57" s="33">
        <v>54</v>
      </c>
      <c r="BD57" s="31" t="e">
        <f t="shared" si="46"/>
        <v>#VALUE!</v>
      </c>
      <c r="BE57" s="31" t="e">
        <f t="shared" si="37"/>
        <v>#VALUE!</v>
      </c>
      <c r="BF57" s="31" t="e">
        <f t="shared" si="38"/>
        <v>#VALUE!</v>
      </c>
      <c r="BG57" s="31" t="e">
        <f t="shared" si="39"/>
        <v>#VALUE!</v>
      </c>
    </row>
    <row r="58" spans="19:59" x14ac:dyDescent="0.3">
      <c r="Y58" s="33">
        <v>55</v>
      </c>
      <c r="Z58" s="31" t="e">
        <f t="shared" si="43"/>
        <v>#VALUE!</v>
      </c>
      <c r="AA58" s="31" t="e">
        <f t="shared" si="17"/>
        <v>#VALUE!</v>
      </c>
      <c r="AB58" s="31" t="e">
        <f t="shared" si="18"/>
        <v>#VALUE!</v>
      </c>
      <c r="AC58" s="31" t="e">
        <f t="shared" si="19"/>
        <v>#VALUE!</v>
      </c>
      <c r="AE58" s="33">
        <v>55</v>
      </c>
      <c r="AF58" s="31" t="e">
        <f t="shared" si="44"/>
        <v>#VALUE!</v>
      </c>
      <c r="AG58" s="31" t="e">
        <f t="shared" si="21"/>
        <v>#VALUE!</v>
      </c>
      <c r="AH58" s="31" t="e">
        <f t="shared" si="22"/>
        <v>#VALUE!</v>
      </c>
      <c r="AI58" s="31" t="e">
        <f t="shared" si="23"/>
        <v>#VALUE!</v>
      </c>
      <c r="AK58" s="33">
        <v>55</v>
      </c>
      <c r="AL58" s="31" t="e">
        <f t="shared" si="45"/>
        <v>#VALUE!</v>
      </c>
      <c r="AM58" s="31" t="e">
        <f t="shared" si="25"/>
        <v>#VALUE!</v>
      </c>
      <c r="AN58" s="31" t="e">
        <f t="shared" si="26"/>
        <v>#VALUE!</v>
      </c>
      <c r="AO58" s="31" t="e">
        <f t="shared" si="27"/>
        <v>#VALUE!</v>
      </c>
      <c r="AP58" s="31"/>
      <c r="AQ58" s="33">
        <v>55</v>
      </c>
      <c r="AR58" s="31" t="e">
        <f t="shared" si="28"/>
        <v>#VALUE!</v>
      </c>
      <c r="AS58" s="31" t="e">
        <f t="shared" si="29"/>
        <v>#VALUE!</v>
      </c>
      <c r="AT58" s="31" t="e">
        <f t="shared" si="30"/>
        <v>#VALUE!</v>
      </c>
      <c r="AU58" s="31" t="e">
        <f t="shared" si="31"/>
        <v>#VALUE!</v>
      </c>
      <c r="AW58" s="33">
        <v>55</v>
      </c>
      <c r="AX58" s="31" t="e">
        <f t="shared" si="32"/>
        <v>#VALUE!</v>
      </c>
      <c r="AY58" s="31" t="e">
        <f t="shared" si="33"/>
        <v>#VALUE!</v>
      </c>
      <c r="AZ58" s="31" t="e">
        <f t="shared" si="34"/>
        <v>#VALUE!</v>
      </c>
      <c r="BA58" s="31" t="e">
        <f t="shared" si="35"/>
        <v>#VALUE!</v>
      </c>
      <c r="BB58" s="31"/>
      <c r="BC58" s="33">
        <v>55</v>
      </c>
      <c r="BD58" s="31" t="e">
        <f t="shared" si="46"/>
        <v>#VALUE!</v>
      </c>
      <c r="BE58" s="31" t="e">
        <f t="shared" si="37"/>
        <v>#VALUE!</v>
      </c>
      <c r="BF58" s="31" t="e">
        <f t="shared" si="38"/>
        <v>#VALUE!</v>
      </c>
      <c r="BG58" s="31" t="e">
        <f t="shared" si="39"/>
        <v>#VALUE!</v>
      </c>
    </row>
    <row r="59" spans="19:59" x14ac:dyDescent="0.3">
      <c r="Y59" s="33">
        <v>56</v>
      </c>
      <c r="Z59" s="31" t="e">
        <f t="shared" si="43"/>
        <v>#VALUE!</v>
      </c>
      <c r="AA59" s="31" t="e">
        <f t="shared" si="17"/>
        <v>#VALUE!</v>
      </c>
      <c r="AB59" s="31" t="e">
        <f t="shared" si="18"/>
        <v>#VALUE!</v>
      </c>
      <c r="AC59" s="31" t="e">
        <f t="shared" si="19"/>
        <v>#VALUE!</v>
      </c>
      <c r="AE59" s="33">
        <v>56</v>
      </c>
      <c r="AF59" s="31" t="e">
        <f t="shared" si="44"/>
        <v>#VALUE!</v>
      </c>
      <c r="AG59" s="31" t="e">
        <f t="shared" si="21"/>
        <v>#VALUE!</v>
      </c>
      <c r="AH59" s="31" t="e">
        <f t="shared" si="22"/>
        <v>#VALUE!</v>
      </c>
      <c r="AI59" s="31" t="e">
        <f t="shared" si="23"/>
        <v>#VALUE!</v>
      </c>
      <c r="AK59" s="33">
        <v>56</v>
      </c>
      <c r="AL59" s="31" t="e">
        <f t="shared" si="45"/>
        <v>#VALUE!</v>
      </c>
      <c r="AM59" s="31" t="e">
        <f t="shared" si="25"/>
        <v>#VALUE!</v>
      </c>
      <c r="AN59" s="31" t="e">
        <f t="shared" si="26"/>
        <v>#VALUE!</v>
      </c>
      <c r="AO59" s="31" t="e">
        <f t="shared" si="27"/>
        <v>#VALUE!</v>
      </c>
      <c r="AP59" s="31"/>
      <c r="AQ59" s="33">
        <v>56</v>
      </c>
      <c r="AR59" s="31" t="e">
        <f t="shared" si="28"/>
        <v>#VALUE!</v>
      </c>
      <c r="AS59" s="31" t="e">
        <f t="shared" si="29"/>
        <v>#VALUE!</v>
      </c>
      <c r="AT59" s="31" t="e">
        <f t="shared" si="30"/>
        <v>#VALUE!</v>
      </c>
      <c r="AU59" s="31" t="e">
        <f t="shared" si="31"/>
        <v>#VALUE!</v>
      </c>
      <c r="AW59" s="33">
        <v>56</v>
      </c>
      <c r="AX59" s="31" t="e">
        <f t="shared" si="32"/>
        <v>#VALUE!</v>
      </c>
      <c r="AY59" s="31" t="e">
        <f t="shared" si="33"/>
        <v>#VALUE!</v>
      </c>
      <c r="AZ59" s="31" t="e">
        <f t="shared" si="34"/>
        <v>#VALUE!</v>
      </c>
      <c r="BA59" s="31" t="e">
        <f t="shared" si="35"/>
        <v>#VALUE!</v>
      </c>
      <c r="BB59" s="31"/>
      <c r="BC59" s="33">
        <v>56</v>
      </c>
      <c r="BD59" s="31" t="e">
        <f t="shared" si="46"/>
        <v>#VALUE!</v>
      </c>
      <c r="BE59" s="31" t="e">
        <f t="shared" si="37"/>
        <v>#VALUE!</v>
      </c>
      <c r="BF59" s="31" t="e">
        <f t="shared" si="38"/>
        <v>#VALUE!</v>
      </c>
      <c r="BG59" s="31" t="e">
        <f t="shared" si="39"/>
        <v>#VALUE!</v>
      </c>
    </row>
    <row r="60" spans="19:59" x14ac:dyDescent="0.3">
      <c r="Y60" s="33">
        <v>57</v>
      </c>
      <c r="Z60" s="31" t="e">
        <f t="shared" si="43"/>
        <v>#VALUE!</v>
      </c>
      <c r="AA60" s="31" t="e">
        <f t="shared" si="17"/>
        <v>#VALUE!</v>
      </c>
      <c r="AB60" s="31" t="e">
        <f t="shared" si="18"/>
        <v>#VALUE!</v>
      </c>
      <c r="AC60" s="31" t="e">
        <f t="shared" si="19"/>
        <v>#VALUE!</v>
      </c>
      <c r="AE60" s="33">
        <v>57</v>
      </c>
      <c r="AF60" s="31" t="e">
        <f t="shared" si="44"/>
        <v>#VALUE!</v>
      </c>
      <c r="AG60" s="31" t="e">
        <f t="shared" si="21"/>
        <v>#VALUE!</v>
      </c>
      <c r="AH60" s="31" t="e">
        <f t="shared" si="22"/>
        <v>#VALUE!</v>
      </c>
      <c r="AI60" s="31" t="e">
        <f t="shared" si="23"/>
        <v>#VALUE!</v>
      </c>
      <c r="AK60" s="33">
        <v>57</v>
      </c>
      <c r="AL60" s="31" t="e">
        <f t="shared" si="45"/>
        <v>#VALUE!</v>
      </c>
      <c r="AM60" s="31" t="e">
        <f t="shared" si="25"/>
        <v>#VALUE!</v>
      </c>
      <c r="AN60" s="31" t="e">
        <f t="shared" si="26"/>
        <v>#VALUE!</v>
      </c>
      <c r="AO60" s="31" t="e">
        <f t="shared" si="27"/>
        <v>#VALUE!</v>
      </c>
      <c r="AP60" s="31"/>
      <c r="AQ60" s="33">
        <v>57</v>
      </c>
      <c r="AR60" s="31" t="e">
        <f t="shared" si="28"/>
        <v>#VALUE!</v>
      </c>
      <c r="AS60" s="31" t="e">
        <f t="shared" si="29"/>
        <v>#VALUE!</v>
      </c>
      <c r="AT60" s="31" t="e">
        <f t="shared" si="30"/>
        <v>#VALUE!</v>
      </c>
      <c r="AU60" s="31" t="e">
        <f t="shared" si="31"/>
        <v>#VALUE!</v>
      </c>
      <c r="AW60" s="33">
        <v>57</v>
      </c>
      <c r="AX60" s="31" t="e">
        <f t="shared" si="32"/>
        <v>#VALUE!</v>
      </c>
      <c r="AY60" s="31" t="e">
        <f t="shared" si="33"/>
        <v>#VALUE!</v>
      </c>
      <c r="AZ60" s="31" t="e">
        <f t="shared" si="34"/>
        <v>#VALUE!</v>
      </c>
      <c r="BA60" s="31" t="e">
        <f t="shared" si="35"/>
        <v>#VALUE!</v>
      </c>
      <c r="BB60" s="31"/>
      <c r="BC60" s="33">
        <v>57</v>
      </c>
      <c r="BD60" s="31" t="e">
        <f t="shared" si="46"/>
        <v>#VALUE!</v>
      </c>
      <c r="BE60" s="31" t="e">
        <f t="shared" si="37"/>
        <v>#VALUE!</v>
      </c>
      <c r="BF60" s="31" t="e">
        <f t="shared" si="38"/>
        <v>#VALUE!</v>
      </c>
      <c r="BG60" s="31" t="e">
        <f t="shared" si="39"/>
        <v>#VALUE!</v>
      </c>
    </row>
    <row r="61" spans="19:59" x14ac:dyDescent="0.3">
      <c r="Y61" s="33">
        <v>58</v>
      </c>
      <c r="Z61" s="31" t="e">
        <f t="shared" si="43"/>
        <v>#VALUE!</v>
      </c>
      <c r="AA61" s="31" t="e">
        <f t="shared" si="17"/>
        <v>#VALUE!</v>
      </c>
      <c r="AB61" s="31" t="e">
        <f t="shared" si="18"/>
        <v>#VALUE!</v>
      </c>
      <c r="AC61" s="31" t="e">
        <f t="shared" si="19"/>
        <v>#VALUE!</v>
      </c>
      <c r="AE61" s="33">
        <v>58</v>
      </c>
      <c r="AF61" s="31" t="e">
        <f t="shared" si="44"/>
        <v>#VALUE!</v>
      </c>
      <c r="AG61" s="31" t="e">
        <f t="shared" si="21"/>
        <v>#VALUE!</v>
      </c>
      <c r="AH61" s="31" t="e">
        <f t="shared" si="22"/>
        <v>#VALUE!</v>
      </c>
      <c r="AI61" s="31" t="e">
        <f t="shared" si="23"/>
        <v>#VALUE!</v>
      </c>
      <c r="AK61" s="33">
        <v>58</v>
      </c>
      <c r="AL61" s="31" t="e">
        <f t="shared" si="45"/>
        <v>#VALUE!</v>
      </c>
      <c r="AM61" s="31" t="e">
        <f t="shared" si="25"/>
        <v>#VALUE!</v>
      </c>
      <c r="AN61" s="31" t="e">
        <f t="shared" si="26"/>
        <v>#VALUE!</v>
      </c>
      <c r="AO61" s="31" t="e">
        <f t="shared" si="27"/>
        <v>#VALUE!</v>
      </c>
      <c r="AP61" s="31"/>
      <c r="AQ61" s="33">
        <v>58</v>
      </c>
      <c r="AR61" s="31" t="e">
        <f t="shared" si="28"/>
        <v>#VALUE!</v>
      </c>
      <c r="AS61" s="31" t="e">
        <f t="shared" si="29"/>
        <v>#VALUE!</v>
      </c>
      <c r="AT61" s="31" t="e">
        <f t="shared" si="30"/>
        <v>#VALUE!</v>
      </c>
      <c r="AU61" s="31" t="e">
        <f t="shared" si="31"/>
        <v>#VALUE!</v>
      </c>
      <c r="AW61" s="33">
        <v>58</v>
      </c>
      <c r="AX61" s="31" t="e">
        <f t="shared" si="32"/>
        <v>#VALUE!</v>
      </c>
      <c r="AY61" s="31" t="e">
        <f t="shared" si="33"/>
        <v>#VALUE!</v>
      </c>
      <c r="AZ61" s="31" t="e">
        <f t="shared" si="34"/>
        <v>#VALUE!</v>
      </c>
      <c r="BA61" s="31" t="e">
        <f t="shared" si="35"/>
        <v>#VALUE!</v>
      </c>
      <c r="BB61" s="31"/>
      <c r="BC61" s="33">
        <v>58</v>
      </c>
      <c r="BD61" s="31" t="e">
        <f t="shared" si="46"/>
        <v>#VALUE!</v>
      </c>
      <c r="BE61" s="31" t="e">
        <f t="shared" si="37"/>
        <v>#VALUE!</v>
      </c>
      <c r="BF61" s="31" t="e">
        <f t="shared" si="38"/>
        <v>#VALUE!</v>
      </c>
      <c r="BG61" s="31" t="e">
        <f t="shared" si="39"/>
        <v>#VALUE!</v>
      </c>
    </row>
    <row r="62" spans="19:59" x14ac:dyDescent="0.3">
      <c r="Y62" s="33">
        <v>59</v>
      </c>
      <c r="Z62" s="31" t="e">
        <f t="shared" si="43"/>
        <v>#VALUE!</v>
      </c>
      <c r="AA62" s="31" t="e">
        <f t="shared" si="17"/>
        <v>#VALUE!</v>
      </c>
      <c r="AB62" s="31" t="e">
        <f t="shared" si="18"/>
        <v>#VALUE!</v>
      </c>
      <c r="AC62" s="31" t="e">
        <f t="shared" si="19"/>
        <v>#VALUE!</v>
      </c>
      <c r="AE62" s="33">
        <v>59</v>
      </c>
      <c r="AF62" s="31" t="e">
        <f t="shared" si="44"/>
        <v>#VALUE!</v>
      </c>
      <c r="AG62" s="31" t="e">
        <f t="shared" si="21"/>
        <v>#VALUE!</v>
      </c>
      <c r="AH62" s="31" t="e">
        <f t="shared" si="22"/>
        <v>#VALUE!</v>
      </c>
      <c r="AI62" s="31" t="e">
        <f t="shared" si="23"/>
        <v>#VALUE!</v>
      </c>
      <c r="AK62" s="33">
        <v>59</v>
      </c>
      <c r="AL62" s="31" t="e">
        <f t="shared" si="45"/>
        <v>#VALUE!</v>
      </c>
      <c r="AM62" s="31" t="e">
        <f t="shared" si="25"/>
        <v>#VALUE!</v>
      </c>
      <c r="AN62" s="31" t="e">
        <f t="shared" si="26"/>
        <v>#VALUE!</v>
      </c>
      <c r="AO62" s="31" t="e">
        <f t="shared" si="27"/>
        <v>#VALUE!</v>
      </c>
      <c r="AP62" s="31"/>
      <c r="AQ62" s="33">
        <v>59</v>
      </c>
      <c r="AR62" s="31" t="e">
        <f t="shared" si="28"/>
        <v>#VALUE!</v>
      </c>
      <c r="AS62" s="31" t="e">
        <f t="shared" si="29"/>
        <v>#VALUE!</v>
      </c>
      <c r="AT62" s="31" t="e">
        <f t="shared" si="30"/>
        <v>#VALUE!</v>
      </c>
      <c r="AU62" s="31" t="e">
        <f t="shared" si="31"/>
        <v>#VALUE!</v>
      </c>
      <c r="AW62" s="33">
        <v>59</v>
      </c>
      <c r="AX62" s="31" t="e">
        <f t="shared" si="32"/>
        <v>#VALUE!</v>
      </c>
      <c r="AY62" s="31" t="e">
        <f t="shared" si="33"/>
        <v>#VALUE!</v>
      </c>
      <c r="AZ62" s="31" t="e">
        <f t="shared" si="34"/>
        <v>#VALUE!</v>
      </c>
      <c r="BA62" s="31" t="e">
        <f t="shared" si="35"/>
        <v>#VALUE!</v>
      </c>
      <c r="BB62" s="31"/>
      <c r="BC62" s="33">
        <v>59</v>
      </c>
      <c r="BD62" s="31" t="e">
        <f t="shared" si="46"/>
        <v>#VALUE!</v>
      </c>
      <c r="BE62" s="31" t="e">
        <f t="shared" si="37"/>
        <v>#VALUE!</v>
      </c>
      <c r="BF62" s="31" t="e">
        <f t="shared" si="38"/>
        <v>#VALUE!</v>
      </c>
      <c r="BG62" s="31" t="e">
        <f t="shared" si="39"/>
        <v>#VALUE!</v>
      </c>
    </row>
    <row r="63" spans="19:59" x14ac:dyDescent="0.3">
      <c r="Y63" s="33">
        <v>60</v>
      </c>
      <c r="Z63" s="31" t="e">
        <f t="shared" si="43"/>
        <v>#VALUE!</v>
      </c>
      <c r="AA63" s="31" t="e">
        <f t="shared" si="17"/>
        <v>#VALUE!</v>
      </c>
      <c r="AB63" s="31" t="e">
        <f t="shared" si="18"/>
        <v>#VALUE!</v>
      </c>
      <c r="AC63" s="31" t="e">
        <f t="shared" si="19"/>
        <v>#VALUE!</v>
      </c>
      <c r="AE63" s="33">
        <v>60</v>
      </c>
      <c r="AF63" s="31" t="e">
        <f t="shared" si="44"/>
        <v>#VALUE!</v>
      </c>
      <c r="AG63" s="31" t="e">
        <f t="shared" si="21"/>
        <v>#VALUE!</v>
      </c>
      <c r="AH63" s="31" t="e">
        <f t="shared" si="22"/>
        <v>#VALUE!</v>
      </c>
      <c r="AI63" s="31" t="e">
        <f t="shared" si="23"/>
        <v>#VALUE!</v>
      </c>
      <c r="AK63" s="33">
        <v>60</v>
      </c>
      <c r="AL63" s="31" t="e">
        <f t="shared" si="45"/>
        <v>#VALUE!</v>
      </c>
      <c r="AM63" s="31" t="e">
        <f t="shared" si="25"/>
        <v>#VALUE!</v>
      </c>
      <c r="AN63" s="31" t="e">
        <f t="shared" si="26"/>
        <v>#VALUE!</v>
      </c>
      <c r="AO63" s="31" t="e">
        <f t="shared" si="27"/>
        <v>#VALUE!</v>
      </c>
      <c r="AP63" s="31"/>
      <c r="AQ63" s="33">
        <v>60</v>
      </c>
      <c r="AR63" s="31" t="e">
        <f t="shared" si="28"/>
        <v>#VALUE!</v>
      </c>
      <c r="AS63" s="31" t="e">
        <f t="shared" si="29"/>
        <v>#VALUE!</v>
      </c>
      <c r="AT63" s="31" t="e">
        <f t="shared" si="30"/>
        <v>#VALUE!</v>
      </c>
      <c r="AU63" s="31" t="e">
        <f t="shared" si="31"/>
        <v>#VALUE!</v>
      </c>
      <c r="AW63" s="33">
        <v>60</v>
      </c>
      <c r="AX63" s="31" t="e">
        <f t="shared" si="32"/>
        <v>#VALUE!</v>
      </c>
      <c r="AY63" s="31" t="e">
        <f t="shared" si="33"/>
        <v>#VALUE!</v>
      </c>
      <c r="AZ63" s="31" t="e">
        <f t="shared" si="34"/>
        <v>#VALUE!</v>
      </c>
      <c r="BA63" s="31" t="e">
        <f t="shared" si="35"/>
        <v>#VALUE!</v>
      </c>
      <c r="BB63" s="31"/>
      <c r="BC63" s="33">
        <v>60</v>
      </c>
      <c r="BD63" s="31" t="e">
        <f t="shared" si="46"/>
        <v>#VALUE!</v>
      </c>
      <c r="BE63" s="31" t="e">
        <f t="shared" si="37"/>
        <v>#VALUE!</v>
      </c>
      <c r="BF63" s="31" t="e">
        <f t="shared" si="38"/>
        <v>#VALUE!</v>
      </c>
      <c r="BG63" s="31" t="e">
        <f t="shared" si="39"/>
        <v>#VALUE!</v>
      </c>
    </row>
    <row r="64" spans="19:59" x14ac:dyDescent="0.3">
      <c r="AE64" s="33">
        <v>61</v>
      </c>
      <c r="AF64" s="31" t="e">
        <f t="shared" si="44"/>
        <v>#VALUE!</v>
      </c>
      <c r="AG64" s="31" t="e">
        <f t="shared" si="21"/>
        <v>#VALUE!</v>
      </c>
      <c r="AH64" s="31" t="e">
        <f t="shared" si="22"/>
        <v>#VALUE!</v>
      </c>
      <c r="AI64" s="31" t="e">
        <f t="shared" si="23"/>
        <v>#VALUE!</v>
      </c>
      <c r="AK64" s="33">
        <v>61</v>
      </c>
      <c r="AL64" s="31" t="e">
        <f t="shared" si="45"/>
        <v>#VALUE!</v>
      </c>
      <c r="AM64" s="31" t="e">
        <f t="shared" si="25"/>
        <v>#VALUE!</v>
      </c>
      <c r="AN64" s="31" t="e">
        <f t="shared" si="26"/>
        <v>#VALUE!</v>
      </c>
      <c r="AO64" s="31" t="e">
        <f t="shared" si="27"/>
        <v>#VALUE!</v>
      </c>
      <c r="AP64" s="31"/>
      <c r="AQ64" s="33">
        <v>61</v>
      </c>
      <c r="AR64" s="31" t="e">
        <f t="shared" si="28"/>
        <v>#VALUE!</v>
      </c>
      <c r="AS64" s="31" t="e">
        <f t="shared" si="29"/>
        <v>#VALUE!</v>
      </c>
      <c r="AT64" s="31" t="e">
        <f t="shared" si="30"/>
        <v>#VALUE!</v>
      </c>
      <c r="AU64" s="31" t="e">
        <f t="shared" si="31"/>
        <v>#VALUE!</v>
      </c>
      <c r="AW64" s="33">
        <v>61</v>
      </c>
      <c r="AX64" s="31" t="e">
        <f t="shared" si="32"/>
        <v>#VALUE!</v>
      </c>
      <c r="AY64" s="31" t="e">
        <f t="shared" si="33"/>
        <v>#VALUE!</v>
      </c>
      <c r="AZ64" s="31" t="e">
        <f t="shared" si="34"/>
        <v>#VALUE!</v>
      </c>
      <c r="BA64" s="31" t="e">
        <f t="shared" si="35"/>
        <v>#VALUE!</v>
      </c>
      <c r="BB64" s="31"/>
      <c r="BC64" s="33">
        <v>61</v>
      </c>
      <c r="BD64" s="31" t="e">
        <f t="shared" si="46"/>
        <v>#VALUE!</v>
      </c>
      <c r="BE64" s="31" t="e">
        <f t="shared" si="37"/>
        <v>#VALUE!</v>
      </c>
      <c r="BF64" s="31" t="e">
        <f t="shared" si="38"/>
        <v>#VALUE!</v>
      </c>
      <c r="BG64" s="31" t="e">
        <f t="shared" si="39"/>
        <v>#VALUE!</v>
      </c>
    </row>
    <row r="65" spans="31:59" x14ac:dyDescent="0.3">
      <c r="AE65" s="33">
        <v>62</v>
      </c>
      <c r="AF65" s="31" t="e">
        <f t="shared" si="44"/>
        <v>#VALUE!</v>
      </c>
      <c r="AG65" s="31" t="e">
        <f t="shared" si="21"/>
        <v>#VALUE!</v>
      </c>
      <c r="AH65" s="31" t="e">
        <f t="shared" si="22"/>
        <v>#VALUE!</v>
      </c>
      <c r="AI65" s="31" t="e">
        <f t="shared" si="23"/>
        <v>#VALUE!</v>
      </c>
      <c r="AK65" s="33">
        <v>62</v>
      </c>
      <c r="AL65" s="31" t="e">
        <f t="shared" si="45"/>
        <v>#VALUE!</v>
      </c>
      <c r="AM65" s="31" t="e">
        <f t="shared" si="25"/>
        <v>#VALUE!</v>
      </c>
      <c r="AN65" s="31" t="e">
        <f t="shared" si="26"/>
        <v>#VALUE!</v>
      </c>
      <c r="AO65" s="31" t="e">
        <f t="shared" si="27"/>
        <v>#VALUE!</v>
      </c>
      <c r="AP65" s="31"/>
      <c r="AQ65" s="33">
        <v>62</v>
      </c>
      <c r="AR65" s="31" t="e">
        <f t="shared" si="28"/>
        <v>#VALUE!</v>
      </c>
      <c r="AS65" s="31" t="e">
        <f t="shared" si="29"/>
        <v>#VALUE!</v>
      </c>
      <c r="AT65" s="31" t="e">
        <f t="shared" si="30"/>
        <v>#VALUE!</v>
      </c>
      <c r="AU65" s="31" t="e">
        <f t="shared" si="31"/>
        <v>#VALUE!</v>
      </c>
      <c r="AW65" s="33">
        <v>62</v>
      </c>
      <c r="AX65" s="31" t="e">
        <f t="shared" si="32"/>
        <v>#VALUE!</v>
      </c>
      <c r="AY65" s="31" t="e">
        <f t="shared" si="33"/>
        <v>#VALUE!</v>
      </c>
      <c r="AZ65" s="31" t="e">
        <f t="shared" si="34"/>
        <v>#VALUE!</v>
      </c>
      <c r="BA65" s="31" t="e">
        <f t="shared" si="35"/>
        <v>#VALUE!</v>
      </c>
      <c r="BB65" s="31"/>
      <c r="BC65" s="33">
        <v>62</v>
      </c>
      <c r="BD65" s="31" t="e">
        <f t="shared" si="46"/>
        <v>#VALUE!</v>
      </c>
      <c r="BE65" s="31" t="e">
        <f t="shared" si="37"/>
        <v>#VALUE!</v>
      </c>
      <c r="BF65" s="31" t="e">
        <f t="shared" si="38"/>
        <v>#VALUE!</v>
      </c>
      <c r="BG65" s="31" t="e">
        <f t="shared" si="39"/>
        <v>#VALUE!</v>
      </c>
    </row>
    <row r="66" spans="31:59" x14ac:dyDescent="0.3">
      <c r="AE66" s="33">
        <v>63</v>
      </c>
      <c r="AF66" s="31" t="e">
        <f t="shared" si="44"/>
        <v>#VALUE!</v>
      </c>
      <c r="AG66" s="31" t="e">
        <f t="shared" si="21"/>
        <v>#VALUE!</v>
      </c>
      <c r="AH66" s="31" t="e">
        <f t="shared" si="22"/>
        <v>#VALUE!</v>
      </c>
      <c r="AI66" s="31" t="e">
        <f t="shared" si="23"/>
        <v>#VALUE!</v>
      </c>
      <c r="AK66" s="33">
        <v>63</v>
      </c>
      <c r="AL66" s="31" t="e">
        <f t="shared" si="45"/>
        <v>#VALUE!</v>
      </c>
      <c r="AM66" s="31" t="e">
        <f t="shared" si="25"/>
        <v>#VALUE!</v>
      </c>
      <c r="AN66" s="31" t="e">
        <f t="shared" si="26"/>
        <v>#VALUE!</v>
      </c>
      <c r="AO66" s="31" t="e">
        <f t="shared" si="27"/>
        <v>#VALUE!</v>
      </c>
      <c r="AP66" s="31"/>
      <c r="AQ66" s="33">
        <v>63</v>
      </c>
      <c r="AR66" s="31" t="e">
        <f t="shared" si="28"/>
        <v>#VALUE!</v>
      </c>
      <c r="AS66" s="31" t="e">
        <f t="shared" si="29"/>
        <v>#VALUE!</v>
      </c>
      <c r="AT66" s="31" t="e">
        <f t="shared" si="30"/>
        <v>#VALUE!</v>
      </c>
      <c r="AU66" s="31" t="e">
        <f t="shared" si="31"/>
        <v>#VALUE!</v>
      </c>
      <c r="AW66" s="33">
        <v>63</v>
      </c>
      <c r="AX66" s="31" t="e">
        <f t="shared" si="32"/>
        <v>#VALUE!</v>
      </c>
      <c r="AY66" s="31" t="e">
        <f t="shared" si="33"/>
        <v>#VALUE!</v>
      </c>
      <c r="AZ66" s="31" t="e">
        <f t="shared" si="34"/>
        <v>#VALUE!</v>
      </c>
      <c r="BA66" s="31" t="e">
        <f t="shared" si="35"/>
        <v>#VALUE!</v>
      </c>
      <c r="BB66" s="31"/>
      <c r="BC66" s="33">
        <v>63</v>
      </c>
      <c r="BD66" s="31" t="e">
        <f t="shared" si="46"/>
        <v>#VALUE!</v>
      </c>
      <c r="BE66" s="31" t="e">
        <f t="shared" si="37"/>
        <v>#VALUE!</v>
      </c>
      <c r="BF66" s="31" t="e">
        <f t="shared" si="38"/>
        <v>#VALUE!</v>
      </c>
      <c r="BG66" s="31" t="e">
        <f t="shared" si="39"/>
        <v>#VALUE!</v>
      </c>
    </row>
    <row r="67" spans="31:59" x14ac:dyDescent="0.3">
      <c r="AE67" s="33">
        <v>64</v>
      </c>
      <c r="AF67" s="31" t="e">
        <f t="shared" si="44"/>
        <v>#VALUE!</v>
      </c>
      <c r="AG67" s="31" t="e">
        <f t="shared" si="21"/>
        <v>#VALUE!</v>
      </c>
      <c r="AH67" s="31" t="e">
        <f t="shared" si="22"/>
        <v>#VALUE!</v>
      </c>
      <c r="AI67" s="31" t="e">
        <f t="shared" si="23"/>
        <v>#VALUE!</v>
      </c>
      <c r="AK67" s="33">
        <v>64</v>
      </c>
      <c r="AL67" s="31" t="e">
        <f t="shared" si="45"/>
        <v>#VALUE!</v>
      </c>
      <c r="AM67" s="31" t="e">
        <f t="shared" si="25"/>
        <v>#VALUE!</v>
      </c>
      <c r="AN67" s="31" t="e">
        <f t="shared" si="26"/>
        <v>#VALUE!</v>
      </c>
      <c r="AO67" s="31" t="e">
        <f t="shared" si="27"/>
        <v>#VALUE!</v>
      </c>
      <c r="AP67" s="31"/>
      <c r="AQ67" s="33">
        <v>64</v>
      </c>
      <c r="AR67" s="31" t="e">
        <f t="shared" si="28"/>
        <v>#VALUE!</v>
      </c>
      <c r="AS67" s="31" t="e">
        <f t="shared" si="29"/>
        <v>#VALUE!</v>
      </c>
      <c r="AT67" s="31" t="e">
        <f t="shared" si="30"/>
        <v>#VALUE!</v>
      </c>
      <c r="AU67" s="31" t="e">
        <f t="shared" si="31"/>
        <v>#VALUE!</v>
      </c>
      <c r="AW67" s="33">
        <v>64</v>
      </c>
      <c r="AX67" s="31" t="e">
        <f t="shared" si="32"/>
        <v>#VALUE!</v>
      </c>
      <c r="AY67" s="31" t="e">
        <f t="shared" si="33"/>
        <v>#VALUE!</v>
      </c>
      <c r="AZ67" s="31" t="e">
        <f t="shared" si="34"/>
        <v>#VALUE!</v>
      </c>
      <c r="BA67" s="31" t="e">
        <f t="shared" si="35"/>
        <v>#VALUE!</v>
      </c>
      <c r="BB67" s="31"/>
      <c r="BC67" s="33">
        <v>64</v>
      </c>
      <c r="BD67" s="31" t="e">
        <f t="shared" si="46"/>
        <v>#VALUE!</v>
      </c>
      <c r="BE67" s="31" t="e">
        <f t="shared" si="37"/>
        <v>#VALUE!</v>
      </c>
      <c r="BF67" s="31" t="e">
        <f t="shared" si="38"/>
        <v>#VALUE!</v>
      </c>
      <c r="BG67" s="31" t="e">
        <f t="shared" si="39"/>
        <v>#VALUE!</v>
      </c>
    </row>
    <row r="68" spans="31:59" x14ac:dyDescent="0.3">
      <c r="AE68" s="33">
        <v>65</v>
      </c>
      <c r="AF68" s="31" t="e">
        <f t="shared" si="44"/>
        <v>#VALUE!</v>
      </c>
      <c r="AG68" s="31" t="e">
        <f t="shared" si="21"/>
        <v>#VALUE!</v>
      </c>
      <c r="AH68" s="31" t="e">
        <f t="shared" si="22"/>
        <v>#VALUE!</v>
      </c>
      <c r="AI68" s="31" t="e">
        <f t="shared" si="23"/>
        <v>#VALUE!</v>
      </c>
      <c r="AK68" s="33">
        <v>65</v>
      </c>
      <c r="AL68" s="31" t="e">
        <f t="shared" si="45"/>
        <v>#VALUE!</v>
      </c>
      <c r="AM68" s="31" t="e">
        <f t="shared" si="25"/>
        <v>#VALUE!</v>
      </c>
      <c r="AN68" s="31" t="e">
        <f t="shared" si="26"/>
        <v>#VALUE!</v>
      </c>
      <c r="AO68" s="31" t="e">
        <f t="shared" si="27"/>
        <v>#VALUE!</v>
      </c>
      <c r="AP68" s="31"/>
      <c r="AQ68" s="33">
        <v>65</v>
      </c>
      <c r="AR68" s="31" t="e">
        <f t="shared" si="28"/>
        <v>#VALUE!</v>
      </c>
      <c r="AS68" s="31" t="e">
        <f t="shared" si="29"/>
        <v>#VALUE!</v>
      </c>
      <c r="AT68" s="31" t="e">
        <f t="shared" si="30"/>
        <v>#VALUE!</v>
      </c>
      <c r="AU68" s="31" t="e">
        <f t="shared" si="31"/>
        <v>#VALUE!</v>
      </c>
      <c r="AW68" s="33">
        <v>65</v>
      </c>
      <c r="AX68" s="31" t="e">
        <f t="shared" si="32"/>
        <v>#VALUE!</v>
      </c>
      <c r="AY68" s="31" t="e">
        <f t="shared" si="33"/>
        <v>#VALUE!</v>
      </c>
      <c r="AZ68" s="31" t="e">
        <f t="shared" si="34"/>
        <v>#VALUE!</v>
      </c>
      <c r="BA68" s="31" t="e">
        <f t="shared" si="35"/>
        <v>#VALUE!</v>
      </c>
      <c r="BB68" s="31"/>
      <c r="BC68" s="33">
        <v>65</v>
      </c>
      <c r="BD68" s="31" t="e">
        <f t="shared" si="46"/>
        <v>#VALUE!</v>
      </c>
      <c r="BE68" s="31" t="e">
        <f t="shared" si="37"/>
        <v>#VALUE!</v>
      </c>
      <c r="BF68" s="31" t="e">
        <f t="shared" si="38"/>
        <v>#VALUE!</v>
      </c>
      <c r="BG68" s="31" t="e">
        <f t="shared" si="39"/>
        <v>#VALUE!</v>
      </c>
    </row>
    <row r="69" spans="31:59" x14ac:dyDescent="0.3">
      <c r="AE69" s="33">
        <v>66</v>
      </c>
      <c r="AF69" s="31" t="e">
        <f t="shared" si="44"/>
        <v>#VALUE!</v>
      </c>
      <c r="AG69" s="31" t="e">
        <f t="shared" ref="AG69:AG75" si="47">$B$3/$AE$1</f>
        <v>#VALUE!</v>
      </c>
      <c r="AH69" s="31" t="e">
        <f t="shared" ref="AH69:AH75" si="48">AF68*$AF$1/12</f>
        <v>#VALUE!</v>
      </c>
      <c r="AI69" s="31" t="e">
        <f t="shared" ref="AI69:AI75" si="49">AG69+AH69</f>
        <v>#VALUE!</v>
      </c>
      <c r="AK69" s="33">
        <v>66</v>
      </c>
      <c r="AL69" s="31" t="e">
        <f t="shared" si="45"/>
        <v>#VALUE!</v>
      </c>
      <c r="AM69" s="31" t="e">
        <f t="shared" ref="AM69:AM87" si="50">$B$3/$AK$1</f>
        <v>#VALUE!</v>
      </c>
      <c r="AN69" s="31" t="e">
        <f t="shared" ref="AN69:AN87" si="51">AL68*$AL$1/12</f>
        <v>#VALUE!</v>
      </c>
      <c r="AO69" s="31" t="e">
        <f t="shared" ref="AO69:AO87" si="52">AM69+AN69</f>
        <v>#VALUE!</v>
      </c>
      <c r="AP69" s="31"/>
      <c r="AQ69" s="33">
        <v>66</v>
      </c>
      <c r="AR69" s="31" t="e">
        <f t="shared" ref="AR69:AR99" si="53">AR68-AS69</f>
        <v>#VALUE!</v>
      </c>
      <c r="AS69" s="31" t="e">
        <f t="shared" ref="AS69:AS99" si="54">$B$3/$AQ$1</f>
        <v>#VALUE!</v>
      </c>
      <c r="AT69" s="31" t="e">
        <f t="shared" ref="AT69:AT99" si="55">AR68*$AL$1/12</f>
        <v>#VALUE!</v>
      </c>
      <c r="AU69" s="31" t="e">
        <f t="shared" ref="AU69:AU99" si="56">AS69+AT69</f>
        <v>#VALUE!</v>
      </c>
      <c r="AW69" s="33">
        <v>66</v>
      </c>
      <c r="AX69" s="31" t="e">
        <f t="shared" ref="AX69:AX111" si="57">AX68-AY69</f>
        <v>#VALUE!</v>
      </c>
      <c r="AY69" s="31" t="e">
        <f t="shared" ref="AY69:AY111" si="58">$B$3/$AW$1</f>
        <v>#VALUE!</v>
      </c>
      <c r="AZ69" s="31" t="e">
        <f t="shared" ref="AZ69:AZ111" si="59">AX68*$AL$1/12</f>
        <v>#VALUE!</v>
      </c>
      <c r="BA69" s="31" t="e">
        <f t="shared" ref="BA69:BA111" si="60">AY69+AZ69</f>
        <v>#VALUE!</v>
      </c>
      <c r="BB69" s="31"/>
      <c r="BC69" s="33">
        <v>66</v>
      </c>
      <c r="BD69" s="31" t="e">
        <f t="shared" si="46"/>
        <v>#VALUE!</v>
      </c>
      <c r="BE69" s="31" t="e">
        <f t="shared" ref="BE69:BE123" si="61">$B$3/$BC$1</f>
        <v>#VALUE!</v>
      </c>
      <c r="BF69" s="31" t="e">
        <f t="shared" ref="BF69:BF123" si="62">BD68*$BD$1/12</f>
        <v>#VALUE!</v>
      </c>
      <c r="BG69" s="31" t="e">
        <f t="shared" ref="BG69:BG87" si="63">BE69+BF69</f>
        <v>#VALUE!</v>
      </c>
    </row>
    <row r="70" spans="31:59" x14ac:dyDescent="0.3">
      <c r="AE70" s="33">
        <v>67</v>
      </c>
      <c r="AF70" s="31" t="e">
        <f t="shared" si="44"/>
        <v>#VALUE!</v>
      </c>
      <c r="AG70" s="31" t="e">
        <f t="shared" si="47"/>
        <v>#VALUE!</v>
      </c>
      <c r="AH70" s="31" t="e">
        <f t="shared" si="48"/>
        <v>#VALUE!</v>
      </c>
      <c r="AI70" s="31" t="e">
        <f t="shared" si="49"/>
        <v>#VALUE!</v>
      </c>
      <c r="AK70" s="33">
        <v>67</v>
      </c>
      <c r="AL70" s="31" t="e">
        <f t="shared" si="45"/>
        <v>#VALUE!</v>
      </c>
      <c r="AM70" s="31" t="e">
        <f t="shared" si="50"/>
        <v>#VALUE!</v>
      </c>
      <c r="AN70" s="31" t="e">
        <f t="shared" si="51"/>
        <v>#VALUE!</v>
      </c>
      <c r="AO70" s="31" t="e">
        <f t="shared" si="52"/>
        <v>#VALUE!</v>
      </c>
      <c r="AP70" s="31"/>
      <c r="AQ70" s="33">
        <v>67</v>
      </c>
      <c r="AR70" s="31" t="e">
        <f t="shared" si="53"/>
        <v>#VALUE!</v>
      </c>
      <c r="AS70" s="31" t="e">
        <f t="shared" si="54"/>
        <v>#VALUE!</v>
      </c>
      <c r="AT70" s="31" t="e">
        <f t="shared" si="55"/>
        <v>#VALUE!</v>
      </c>
      <c r="AU70" s="31" t="e">
        <f t="shared" si="56"/>
        <v>#VALUE!</v>
      </c>
      <c r="AW70" s="33">
        <v>67</v>
      </c>
      <c r="AX70" s="31" t="e">
        <f t="shared" si="57"/>
        <v>#VALUE!</v>
      </c>
      <c r="AY70" s="31" t="e">
        <f t="shared" si="58"/>
        <v>#VALUE!</v>
      </c>
      <c r="AZ70" s="31" t="e">
        <f t="shared" si="59"/>
        <v>#VALUE!</v>
      </c>
      <c r="BA70" s="31" t="e">
        <f t="shared" si="60"/>
        <v>#VALUE!</v>
      </c>
      <c r="BB70" s="31"/>
      <c r="BC70" s="33">
        <v>67</v>
      </c>
      <c r="BD70" s="31" t="e">
        <f t="shared" si="46"/>
        <v>#VALUE!</v>
      </c>
      <c r="BE70" s="31" t="e">
        <f t="shared" si="61"/>
        <v>#VALUE!</v>
      </c>
      <c r="BF70" s="31" t="e">
        <f t="shared" si="62"/>
        <v>#VALUE!</v>
      </c>
      <c r="BG70" s="31" t="e">
        <f t="shared" si="63"/>
        <v>#VALUE!</v>
      </c>
    </row>
    <row r="71" spans="31:59" x14ac:dyDescent="0.3">
      <c r="AE71" s="33">
        <v>68</v>
      </c>
      <c r="AF71" s="31" t="e">
        <f t="shared" si="44"/>
        <v>#VALUE!</v>
      </c>
      <c r="AG71" s="31" t="e">
        <f t="shared" si="47"/>
        <v>#VALUE!</v>
      </c>
      <c r="AH71" s="31" t="e">
        <f t="shared" si="48"/>
        <v>#VALUE!</v>
      </c>
      <c r="AI71" s="31" t="e">
        <f t="shared" si="49"/>
        <v>#VALUE!</v>
      </c>
      <c r="AK71" s="33">
        <v>68</v>
      </c>
      <c r="AL71" s="31" t="e">
        <f t="shared" si="45"/>
        <v>#VALUE!</v>
      </c>
      <c r="AM71" s="31" t="e">
        <f t="shared" si="50"/>
        <v>#VALUE!</v>
      </c>
      <c r="AN71" s="31" t="e">
        <f t="shared" si="51"/>
        <v>#VALUE!</v>
      </c>
      <c r="AO71" s="31" t="e">
        <f t="shared" si="52"/>
        <v>#VALUE!</v>
      </c>
      <c r="AP71" s="31"/>
      <c r="AQ71" s="33">
        <v>68</v>
      </c>
      <c r="AR71" s="31" t="e">
        <f t="shared" si="53"/>
        <v>#VALUE!</v>
      </c>
      <c r="AS71" s="31" t="e">
        <f t="shared" si="54"/>
        <v>#VALUE!</v>
      </c>
      <c r="AT71" s="31" t="e">
        <f t="shared" si="55"/>
        <v>#VALUE!</v>
      </c>
      <c r="AU71" s="31" t="e">
        <f t="shared" si="56"/>
        <v>#VALUE!</v>
      </c>
      <c r="AW71" s="33">
        <v>68</v>
      </c>
      <c r="AX71" s="31" t="e">
        <f t="shared" si="57"/>
        <v>#VALUE!</v>
      </c>
      <c r="AY71" s="31" t="e">
        <f t="shared" si="58"/>
        <v>#VALUE!</v>
      </c>
      <c r="AZ71" s="31" t="e">
        <f t="shared" si="59"/>
        <v>#VALUE!</v>
      </c>
      <c r="BA71" s="31" t="e">
        <f t="shared" si="60"/>
        <v>#VALUE!</v>
      </c>
      <c r="BB71" s="31"/>
      <c r="BC71" s="33">
        <v>68</v>
      </c>
      <c r="BD71" s="31" t="e">
        <f t="shared" si="46"/>
        <v>#VALUE!</v>
      </c>
      <c r="BE71" s="31" t="e">
        <f t="shared" si="61"/>
        <v>#VALUE!</v>
      </c>
      <c r="BF71" s="31" t="e">
        <f t="shared" si="62"/>
        <v>#VALUE!</v>
      </c>
      <c r="BG71" s="31" t="e">
        <f t="shared" si="63"/>
        <v>#VALUE!</v>
      </c>
    </row>
    <row r="72" spans="31:59" x14ac:dyDescent="0.3">
      <c r="AE72" s="33">
        <v>69</v>
      </c>
      <c r="AF72" s="31" t="e">
        <f t="shared" si="44"/>
        <v>#VALUE!</v>
      </c>
      <c r="AG72" s="31" t="e">
        <f t="shared" si="47"/>
        <v>#VALUE!</v>
      </c>
      <c r="AH72" s="31" t="e">
        <f t="shared" si="48"/>
        <v>#VALUE!</v>
      </c>
      <c r="AI72" s="31" t="e">
        <f t="shared" si="49"/>
        <v>#VALUE!</v>
      </c>
      <c r="AK72" s="33">
        <v>69</v>
      </c>
      <c r="AL72" s="31" t="e">
        <f t="shared" si="45"/>
        <v>#VALUE!</v>
      </c>
      <c r="AM72" s="31" t="e">
        <f t="shared" si="50"/>
        <v>#VALUE!</v>
      </c>
      <c r="AN72" s="31" t="e">
        <f t="shared" si="51"/>
        <v>#VALUE!</v>
      </c>
      <c r="AO72" s="31" t="e">
        <f t="shared" si="52"/>
        <v>#VALUE!</v>
      </c>
      <c r="AP72" s="31"/>
      <c r="AQ72" s="33">
        <v>69</v>
      </c>
      <c r="AR72" s="31" t="e">
        <f t="shared" si="53"/>
        <v>#VALUE!</v>
      </c>
      <c r="AS72" s="31" t="e">
        <f t="shared" si="54"/>
        <v>#VALUE!</v>
      </c>
      <c r="AT72" s="31" t="e">
        <f t="shared" si="55"/>
        <v>#VALUE!</v>
      </c>
      <c r="AU72" s="31" t="e">
        <f t="shared" si="56"/>
        <v>#VALUE!</v>
      </c>
      <c r="AW72" s="33">
        <v>69</v>
      </c>
      <c r="AX72" s="31" t="e">
        <f t="shared" si="57"/>
        <v>#VALUE!</v>
      </c>
      <c r="AY72" s="31" t="e">
        <f t="shared" si="58"/>
        <v>#VALUE!</v>
      </c>
      <c r="AZ72" s="31" t="e">
        <f t="shared" si="59"/>
        <v>#VALUE!</v>
      </c>
      <c r="BA72" s="31" t="e">
        <f t="shared" si="60"/>
        <v>#VALUE!</v>
      </c>
      <c r="BB72" s="31"/>
      <c r="BC72" s="33">
        <v>69</v>
      </c>
      <c r="BD72" s="31" t="e">
        <f t="shared" si="46"/>
        <v>#VALUE!</v>
      </c>
      <c r="BE72" s="31" t="e">
        <f t="shared" si="61"/>
        <v>#VALUE!</v>
      </c>
      <c r="BF72" s="31" t="e">
        <f t="shared" si="62"/>
        <v>#VALUE!</v>
      </c>
      <c r="BG72" s="31" t="e">
        <f t="shared" si="63"/>
        <v>#VALUE!</v>
      </c>
    </row>
    <row r="73" spans="31:59" x14ac:dyDescent="0.3">
      <c r="AE73" s="33">
        <v>70</v>
      </c>
      <c r="AF73" s="31" t="e">
        <f t="shared" si="44"/>
        <v>#VALUE!</v>
      </c>
      <c r="AG73" s="31" t="e">
        <f t="shared" si="47"/>
        <v>#VALUE!</v>
      </c>
      <c r="AH73" s="31" t="e">
        <f t="shared" si="48"/>
        <v>#VALUE!</v>
      </c>
      <c r="AI73" s="31" t="e">
        <f t="shared" si="49"/>
        <v>#VALUE!</v>
      </c>
      <c r="AK73" s="33">
        <v>70</v>
      </c>
      <c r="AL73" s="31" t="e">
        <f t="shared" si="45"/>
        <v>#VALUE!</v>
      </c>
      <c r="AM73" s="31" t="e">
        <f t="shared" si="50"/>
        <v>#VALUE!</v>
      </c>
      <c r="AN73" s="31" t="e">
        <f t="shared" si="51"/>
        <v>#VALUE!</v>
      </c>
      <c r="AO73" s="31" t="e">
        <f t="shared" si="52"/>
        <v>#VALUE!</v>
      </c>
      <c r="AP73" s="31"/>
      <c r="AQ73" s="33">
        <v>70</v>
      </c>
      <c r="AR73" s="31" t="e">
        <f t="shared" si="53"/>
        <v>#VALUE!</v>
      </c>
      <c r="AS73" s="31" t="e">
        <f t="shared" si="54"/>
        <v>#VALUE!</v>
      </c>
      <c r="AT73" s="31" t="e">
        <f t="shared" si="55"/>
        <v>#VALUE!</v>
      </c>
      <c r="AU73" s="31" t="e">
        <f t="shared" si="56"/>
        <v>#VALUE!</v>
      </c>
      <c r="AW73" s="33">
        <v>70</v>
      </c>
      <c r="AX73" s="31" t="e">
        <f t="shared" si="57"/>
        <v>#VALUE!</v>
      </c>
      <c r="AY73" s="31" t="e">
        <f t="shared" si="58"/>
        <v>#VALUE!</v>
      </c>
      <c r="AZ73" s="31" t="e">
        <f t="shared" si="59"/>
        <v>#VALUE!</v>
      </c>
      <c r="BA73" s="31" t="e">
        <f t="shared" si="60"/>
        <v>#VALUE!</v>
      </c>
      <c r="BB73" s="31"/>
      <c r="BC73" s="33">
        <v>70</v>
      </c>
      <c r="BD73" s="31" t="e">
        <f t="shared" si="46"/>
        <v>#VALUE!</v>
      </c>
      <c r="BE73" s="31" t="e">
        <f t="shared" si="61"/>
        <v>#VALUE!</v>
      </c>
      <c r="BF73" s="31" t="e">
        <f t="shared" si="62"/>
        <v>#VALUE!</v>
      </c>
      <c r="BG73" s="31" t="e">
        <f t="shared" si="63"/>
        <v>#VALUE!</v>
      </c>
    </row>
    <row r="74" spans="31:59" x14ac:dyDescent="0.3">
      <c r="AE74" s="33">
        <v>71</v>
      </c>
      <c r="AF74" s="31" t="e">
        <f t="shared" si="44"/>
        <v>#VALUE!</v>
      </c>
      <c r="AG74" s="31" t="e">
        <f t="shared" si="47"/>
        <v>#VALUE!</v>
      </c>
      <c r="AH74" s="31" t="e">
        <f t="shared" si="48"/>
        <v>#VALUE!</v>
      </c>
      <c r="AI74" s="31" t="e">
        <f t="shared" si="49"/>
        <v>#VALUE!</v>
      </c>
      <c r="AK74" s="33">
        <v>71</v>
      </c>
      <c r="AL74" s="31" t="e">
        <f t="shared" si="45"/>
        <v>#VALUE!</v>
      </c>
      <c r="AM74" s="31" t="e">
        <f t="shared" si="50"/>
        <v>#VALUE!</v>
      </c>
      <c r="AN74" s="31" t="e">
        <f t="shared" si="51"/>
        <v>#VALUE!</v>
      </c>
      <c r="AO74" s="31" t="e">
        <f t="shared" si="52"/>
        <v>#VALUE!</v>
      </c>
      <c r="AP74" s="31"/>
      <c r="AQ74" s="33">
        <v>71</v>
      </c>
      <c r="AR74" s="31" t="e">
        <f t="shared" si="53"/>
        <v>#VALUE!</v>
      </c>
      <c r="AS74" s="31" t="e">
        <f t="shared" si="54"/>
        <v>#VALUE!</v>
      </c>
      <c r="AT74" s="31" t="e">
        <f t="shared" si="55"/>
        <v>#VALUE!</v>
      </c>
      <c r="AU74" s="31" t="e">
        <f t="shared" si="56"/>
        <v>#VALUE!</v>
      </c>
      <c r="AW74" s="33">
        <v>71</v>
      </c>
      <c r="AX74" s="31" t="e">
        <f t="shared" si="57"/>
        <v>#VALUE!</v>
      </c>
      <c r="AY74" s="31" t="e">
        <f t="shared" si="58"/>
        <v>#VALUE!</v>
      </c>
      <c r="AZ74" s="31" t="e">
        <f t="shared" si="59"/>
        <v>#VALUE!</v>
      </c>
      <c r="BA74" s="31" t="e">
        <f t="shared" si="60"/>
        <v>#VALUE!</v>
      </c>
      <c r="BB74" s="31"/>
      <c r="BC74" s="33">
        <v>71</v>
      </c>
      <c r="BD74" s="31" t="e">
        <f t="shared" si="46"/>
        <v>#VALUE!</v>
      </c>
      <c r="BE74" s="31" t="e">
        <f t="shared" si="61"/>
        <v>#VALUE!</v>
      </c>
      <c r="BF74" s="31" t="e">
        <f t="shared" si="62"/>
        <v>#VALUE!</v>
      </c>
      <c r="BG74" s="31" t="e">
        <f t="shared" si="63"/>
        <v>#VALUE!</v>
      </c>
    </row>
    <row r="75" spans="31:59" x14ac:dyDescent="0.3">
      <c r="AE75" s="33">
        <v>72</v>
      </c>
      <c r="AF75" s="31" t="e">
        <f t="shared" si="44"/>
        <v>#VALUE!</v>
      </c>
      <c r="AG75" s="31" t="e">
        <f t="shared" si="47"/>
        <v>#VALUE!</v>
      </c>
      <c r="AH75" s="31" t="e">
        <f t="shared" si="48"/>
        <v>#VALUE!</v>
      </c>
      <c r="AI75" s="31" t="e">
        <f t="shared" si="49"/>
        <v>#VALUE!</v>
      </c>
      <c r="AK75" s="33">
        <v>72</v>
      </c>
      <c r="AL75" s="31" t="e">
        <f t="shared" si="45"/>
        <v>#VALUE!</v>
      </c>
      <c r="AM75" s="31" t="e">
        <f t="shared" si="50"/>
        <v>#VALUE!</v>
      </c>
      <c r="AN75" s="31" t="e">
        <f t="shared" si="51"/>
        <v>#VALUE!</v>
      </c>
      <c r="AO75" s="31" t="e">
        <f t="shared" si="52"/>
        <v>#VALUE!</v>
      </c>
      <c r="AP75" s="31"/>
      <c r="AQ75" s="33">
        <v>72</v>
      </c>
      <c r="AR75" s="31" t="e">
        <f t="shared" si="53"/>
        <v>#VALUE!</v>
      </c>
      <c r="AS75" s="31" t="e">
        <f t="shared" si="54"/>
        <v>#VALUE!</v>
      </c>
      <c r="AT75" s="31" t="e">
        <f t="shared" si="55"/>
        <v>#VALUE!</v>
      </c>
      <c r="AU75" s="31" t="e">
        <f t="shared" si="56"/>
        <v>#VALUE!</v>
      </c>
      <c r="AW75" s="33">
        <v>72</v>
      </c>
      <c r="AX75" s="31" t="e">
        <f t="shared" si="57"/>
        <v>#VALUE!</v>
      </c>
      <c r="AY75" s="31" t="e">
        <f t="shared" si="58"/>
        <v>#VALUE!</v>
      </c>
      <c r="AZ75" s="31" t="e">
        <f t="shared" si="59"/>
        <v>#VALUE!</v>
      </c>
      <c r="BA75" s="31" t="e">
        <f t="shared" si="60"/>
        <v>#VALUE!</v>
      </c>
      <c r="BB75" s="31"/>
      <c r="BC75" s="33">
        <v>72</v>
      </c>
      <c r="BD75" s="31" t="e">
        <f t="shared" si="46"/>
        <v>#VALUE!</v>
      </c>
      <c r="BE75" s="31" t="e">
        <f t="shared" si="61"/>
        <v>#VALUE!</v>
      </c>
      <c r="BF75" s="31" t="e">
        <f t="shared" si="62"/>
        <v>#VALUE!</v>
      </c>
      <c r="BG75" s="31" t="e">
        <f t="shared" si="63"/>
        <v>#VALUE!</v>
      </c>
    </row>
    <row r="76" spans="31:59" x14ac:dyDescent="0.3">
      <c r="AK76" s="33">
        <v>73</v>
      </c>
      <c r="AL76" s="31" t="e">
        <f t="shared" si="45"/>
        <v>#VALUE!</v>
      </c>
      <c r="AM76" s="31" t="e">
        <f t="shared" si="50"/>
        <v>#VALUE!</v>
      </c>
      <c r="AN76" s="31" t="e">
        <f t="shared" si="51"/>
        <v>#VALUE!</v>
      </c>
      <c r="AO76" s="31" t="e">
        <f t="shared" si="52"/>
        <v>#VALUE!</v>
      </c>
      <c r="AP76" s="31"/>
      <c r="AQ76" s="33">
        <v>73</v>
      </c>
      <c r="AR76" s="31" t="e">
        <f t="shared" si="53"/>
        <v>#VALUE!</v>
      </c>
      <c r="AS76" s="31" t="e">
        <f t="shared" si="54"/>
        <v>#VALUE!</v>
      </c>
      <c r="AT76" s="31" t="e">
        <f t="shared" si="55"/>
        <v>#VALUE!</v>
      </c>
      <c r="AU76" s="31" t="e">
        <f t="shared" si="56"/>
        <v>#VALUE!</v>
      </c>
      <c r="AW76" s="33">
        <v>73</v>
      </c>
      <c r="AX76" s="31" t="e">
        <f t="shared" si="57"/>
        <v>#VALUE!</v>
      </c>
      <c r="AY76" s="31" t="e">
        <f t="shared" si="58"/>
        <v>#VALUE!</v>
      </c>
      <c r="AZ76" s="31" t="e">
        <f t="shared" si="59"/>
        <v>#VALUE!</v>
      </c>
      <c r="BA76" s="31" t="e">
        <f t="shared" si="60"/>
        <v>#VALUE!</v>
      </c>
      <c r="BB76" s="31"/>
      <c r="BC76" s="33">
        <v>73</v>
      </c>
      <c r="BD76" s="31" t="e">
        <f t="shared" si="46"/>
        <v>#VALUE!</v>
      </c>
      <c r="BE76" s="31" t="e">
        <f t="shared" si="61"/>
        <v>#VALUE!</v>
      </c>
      <c r="BF76" s="31" t="e">
        <f t="shared" si="62"/>
        <v>#VALUE!</v>
      </c>
      <c r="BG76" s="31" t="e">
        <f t="shared" si="63"/>
        <v>#VALUE!</v>
      </c>
    </row>
    <row r="77" spans="31:59" x14ac:dyDescent="0.3">
      <c r="AK77" s="33">
        <v>74</v>
      </c>
      <c r="AL77" s="31" t="e">
        <f t="shared" si="45"/>
        <v>#VALUE!</v>
      </c>
      <c r="AM77" s="31" t="e">
        <f t="shared" si="50"/>
        <v>#VALUE!</v>
      </c>
      <c r="AN77" s="31" t="e">
        <f t="shared" si="51"/>
        <v>#VALUE!</v>
      </c>
      <c r="AO77" s="31" t="e">
        <f t="shared" si="52"/>
        <v>#VALUE!</v>
      </c>
      <c r="AP77" s="31"/>
      <c r="AQ77" s="33">
        <v>74</v>
      </c>
      <c r="AR77" s="31" t="e">
        <f t="shared" si="53"/>
        <v>#VALUE!</v>
      </c>
      <c r="AS77" s="31" t="e">
        <f t="shared" si="54"/>
        <v>#VALUE!</v>
      </c>
      <c r="AT77" s="31" t="e">
        <f t="shared" si="55"/>
        <v>#VALUE!</v>
      </c>
      <c r="AU77" s="31" t="e">
        <f t="shared" si="56"/>
        <v>#VALUE!</v>
      </c>
      <c r="AW77" s="33">
        <v>74</v>
      </c>
      <c r="AX77" s="31" t="e">
        <f t="shared" si="57"/>
        <v>#VALUE!</v>
      </c>
      <c r="AY77" s="31" t="e">
        <f t="shared" si="58"/>
        <v>#VALUE!</v>
      </c>
      <c r="AZ77" s="31" t="e">
        <f t="shared" si="59"/>
        <v>#VALUE!</v>
      </c>
      <c r="BA77" s="31" t="e">
        <f t="shared" si="60"/>
        <v>#VALUE!</v>
      </c>
      <c r="BB77" s="31"/>
      <c r="BC77" s="33">
        <v>74</v>
      </c>
      <c r="BD77" s="31" t="e">
        <f t="shared" si="46"/>
        <v>#VALUE!</v>
      </c>
      <c r="BE77" s="31" t="e">
        <f t="shared" si="61"/>
        <v>#VALUE!</v>
      </c>
      <c r="BF77" s="31" t="e">
        <f t="shared" si="62"/>
        <v>#VALUE!</v>
      </c>
      <c r="BG77" s="31" t="e">
        <f t="shared" si="63"/>
        <v>#VALUE!</v>
      </c>
    </row>
    <row r="78" spans="31:59" x14ac:dyDescent="0.3">
      <c r="AK78" s="33">
        <v>75</v>
      </c>
      <c r="AL78" s="31" t="e">
        <f t="shared" si="45"/>
        <v>#VALUE!</v>
      </c>
      <c r="AM78" s="31" t="e">
        <f t="shared" si="50"/>
        <v>#VALUE!</v>
      </c>
      <c r="AN78" s="31" t="e">
        <f t="shared" si="51"/>
        <v>#VALUE!</v>
      </c>
      <c r="AO78" s="31" t="e">
        <f t="shared" si="52"/>
        <v>#VALUE!</v>
      </c>
      <c r="AP78" s="31"/>
      <c r="AQ78" s="33">
        <v>75</v>
      </c>
      <c r="AR78" s="31" t="e">
        <f t="shared" si="53"/>
        <v>#VALUE!</v>
      </c>
      <c r="AS78" s="31" t="e">
        <f t="shared" si="54"/>
        <v>#VALUE!</v>
      </c>
      <c r="AT78" s="31" t="e">
        <f t="shared" si="55"/>
        <v>#VALUE!</v>
      </c>
      <c r="AU78" s="31" t="e">
        <f t="shared" si="56"/>
        <v>#VALUE!</v>
      </c>
      <c r="AW78" s="33">
        <v>75</v>
      </c>
      <c r="AX78" s="31" t="e">
        <f t="shared" si="57"/>
        <v>#VALUE!</v>
      </c>
      <c r="AY78" s="31" t="e">
        <f t="shared" si="58"/>
        <v>#VALUE!</v>
      </c>
      <c r="AZ78" s="31" t="e">
        <f t="shared" si="59"/>
        <v>#VALUE!</v>
      </c>
      <c r="BA78" s="31" t="e">
        <f t="shared" si="60"/>
        <v>#VALUE!</v>
      </c>
      <c r="BB78" s="31"/>
      <c r="BC78" s="33">
        <v>75</v>
      </c>
      <c r="BD78" s="31" t="e">
        <f t="shared" si="46"/>
        <v>#VALUE!</v>
      </c>
      <c r="BE78" s="31" t="e">
        <f t="shared" si="61"/>
        <v>#VALUE!</v>
      </c>
      <c r="BF78" s="31" t="e">
        <f t="shared" si="62"/>
        <v>#VALUE!</v>
      </c>
      <c r="BG78" s="31" t="e">
        <f t="shared" si="63"/>
        <v>#VALUE!</v>
      </c>
    </row>
    <row r="79" spans="31:59" x14ac:dyDescent="0.3">
      <c r="AK79" s="33">
        <v>76</v>
      </c>
      <c r="AL79" s="31" t="e">
        <f t="shared" si="45"/>
        <v>#VALUE!</v>
      </c>
      <c r="AM79" s="31" t="e">
        <f t="shared" si="50"/>
        <v>#VALUE!</v>
      </c>
      <c r="AN79" s="31" t="e">
        <f t="shared" si="51"/>
        <v>#VALUE!</v>
      </c>
      <c r="AO79" s="31" t="e">
        <f t="shared" si="52"/>
        <v>#VALUE!</v>
      </c>
      <c r="AP79" s="31"/>
      <c r="AQ79" s="33">
        <v>76</v>
      </c>
      <c r="AR79" s="31" t="e">
        <f t="shared" si="53"/>
        <v>#VALUE!</v>
      </c>
      <c r="AS79" s="31" t="e">
        <f t="shared" si="54"/>
        <v>#VALUE!</v>
      </c>
      <c r="AT79" s="31" t="e">
        <f t="shared" si="55"/>
        <v>#VALUE!</v>
      </c>
      <c r="AU79" s="31" t="e">
        <f t="shared" si="56"/>
        <v>#VALUE!</v>
      </c>
      <c r="AW79" s="33">
        <v>76</v>
      </c>
      <c r="AX79" s="31" t="e">
        <f t="shared" si="57"/>
        <v>#VALUE!</v>
      </c>
      <c r="AY79" s="31" t="e">
        <f t="shared" si="58"/>
        <v>#VALUE!</v>
      </c>
      <c r="AZ79" s="31" t="e">
        <f t="shared" si="59"/>
        <v>#VALUE!</v>
      </c>
      <c r="BA79" s="31" t="e">
        <f t="shared" si="60"/>
        <v>#VALUE!</v>
      </c>
      <c r="BB79" s="31"/>
      <c r="BC79" s="33">
        <v>76</v>
      </c>
      <c r="BD79" s="31" t="e">
        <f t="shared" si="46"/>
        <v>#VALUE!</v>
      </c>
      <c r="BE79" s="31" t="e">
        <f t="shared" si="61"/>
        <v>#VALUE!</v>
      </c>
      <c r="BF79" s="31" t="e">
        <f t="shared" si="62"/>
        <v>#VALUE!</v>
      </c>
      <c r="BG79" s="31" t="e">
        <f t="shared" si="63"/>
        <v>#VALUE!</v>
      </c>
    </row>
    <row r="80" spans="31:59" x14ac:dyDescent="0.3">
      <c r="AK80" s="33">
        <v>77</v>
      </c>
      <c r="AL80" s="31" t="e">
        <f t="shared" ref="AL80:AL87" si="64">AL79-AM80</f>
        <v>#VALUE!</v>
      </c>
      <c r="AM80" s="31" t="e">
        <f t="shared" si="50"/>
        <v>#VALUE!</v>
      </c>
      <c r="AN80" s="31" t="e">
        <f t="shared" si="51"/>
        <v>#VALUE!</v>
      </c>
      <c r="AO80" s="31" t="e">
        <f t="shared" si="52"/>
        <v>#VALUE!</v>
      </c>
      <c r="AP80" s="31"/>
      <c r="AQ80" s="33">
        <v>77</v>
      </c>
      <c r="AR80" s="31" t="e">
        <f t="shared" si="53"/>
        <v>#VALUE!</v>
      </c>
      <c r="AS80" s="31" t="e">
        <f t="shared" si="54"/>
        <v>#VALUE!</v>
      </c>
      <c r="AT80" s="31" t="e">
        <f t="shared" si="55"/>
        <v>#VALUE!</v>
      </c>
      <c r="AU80" s="31" t="e">
        <f t="shared" si="56"/>
        <v>#VALUE!</v>
      </c>
      <c r="AW80" s="33">
        <v>77</v>
      </c>
      <c r="AX80" s="31" t="e">
        <f t="shared" si="57"/>
        <v>#VALUE!</v>
      </c>
      <c r="AY80" s="31" t="e">
        <f t="shared" si="58"/>
        <v>#VALUE!</v>
      </c>
      <c r="AZ80" s="31" t="e">
        <f t="shared" si="59"/>
        <v>#VALUE!</v>
      </c>
      <c r="BA80" s="31" t="e">
        <f t="shared" si="60"/>
        <v>#VALUE!</v>
      </c>
      <c r="BB80" s="31"/>
      <c r="BC80" s="33">
        <v>77</v>
      </c>
      <c r="BD80" s="31" t="e">
        <f t="shared" ref="BD80:BD87" si="65">BD79-BE80</f>
        <v>#VALUE!</v>
      </c>
      <c r="BE80" s="31" t="e">
        <f t="shared" si="61"/>
        <v>#VALUE!</v>
      </c>
      <c r="BF80" s="31" t="e">
        <f t="shared" si="62"/>
        <v>#VALUE!</v>
      </c>
      <c r="BG80" s="31" t="e">
        <f t="shared" si="63"/>
        <v>#VALUE!</v>
      </c>
    </row>
    <row r="81" spans="37:59" x14ac:dyDescent="0.3">
      <c r="AK81" s="33">
        <v>78</v>
      </c>
      <c r="AL81" s="31" t="e">
        <f t="shared" si="64"/>
        <v>#VALUE!</v>
      </c>
      <c r="AM81" s="31" t="e">
        <f t="shared" si="50"/>
        <v>#VALUE!</v>
      </c>
      <c r="AN81" s="31" t="e">
        <f t="shared" si="51"/>
        <v>#VALUE!</v>
      </c>
      <c r="AO81" s="31" t="e">
        <f t="shared" si="52"/>
        <v>#VALUE!</v>
      </c>
      <c r="AP81" s="31"/>
      <c r="AQ81" s="33">
        <v>78</v>
      </c>
      <c r="AR81" s="31" t="e">
        <f t="shared" si="53"/>
        <v>#VALUE!</v>
      </c>
      <c r="AS81" s="31" t="e">
        <f t="shared" si="54"/>
        <v>#VALUE!</v>
      </c>
      <c r="AT81" s="31" t="e">
        <f t="shared" si="55"/>
        <v>#VALUE!</v>
      </c>
      <c r="AU81" s="31" t="e">
        <f t="shared" si="56"/>
        <v>#VALUE!</v>
      </c>
      <c r="AW81" s="33">
        <v>78</v>
      </c>
      <c r="AX81" s="31" t="e">
        <f t="shared" si="57"/>
        <v>#VALUE!</v>
      </c>
      <c r="AY81" s="31" t="e">
        <f t="shared" si="58"/>
        <v>#VALUE!</v>
      </c>
      <c r="AZ81" s="31" t="e">
        <f t="shared" si="59"/>
        <v>#VALUE!</v>
      </c>
      <c r="BA81" s="31" t="e">
        <f t="shared" si="60"/>
        <v>#VALUE!</v>
      </c>
      <c r="BB81" s="31"/>
      <c r="BC81" s="33">
        <v>78</v>
      </c>
      <c r="BD81" s="31" t="e">
        <f t="shared" si="65"/>
        <v>#VALUE!</v>
      </c>
      <c r="BE81" s="31" t="e">
        <f t="shared" si="61"/>
        <v>#VALUE!</v>
      </c>
      <c r="BF81" s="31" t="e">
        <f t="shared" si="62"/>
        <v>#VALUE!</v>
      </c>
      <c r="BG81" s="31" t="e">
        <f t="shared" si="63"/>
        <v>#VALUE!</v>
      </c>
    </row>
    <row r="82" spans="37:59" x14ac:dyDescent="0.3">
      <c r="AK82" s="33">
        <v>79</v>
      </c>
      <c r="AL82" s="31" t="e">
        <f t="shared" si="64"/>
        <v>#VALUE!</v>
      </c>
      <c r="AM82" s="31" t="e">
        <f t="shared" si="50"/>
        <v>#VALUE!</v>
      </c>
      <c r="AN82" s="31" t="e">
        <f t="shared" si="51"/>
        <v>#VALUE!</v>
      </c>
      <c r="AO82" s="31" t="e">
        <f t="shared" si="52"/>
        <v>#VALUE!</v>
      </c>
      <c r="AP82" s="31"/>
      <c r="AQ82" s="33">
        <v>79</v>
      </c>
      <c r="AR82" s="31" t="e">
        <f t="shared" si="53"/>
        <v>#VALUE!</v>
      </c>
      <c r="AS82" s="31" t="e">
        <f t="shared" si="54"/>
        <v>#VALUE!</v>
      </c>
      <c r="AT82" s="31" t="e">
        <f t="shared" si="55"/>
        <v>#VALUE!</v>
      </c>
      <c r="AU82" s="31" t="e">
        <f t="shared" si="56"/>
        <v>#VALUE!</v>
      </c>
      <c r="AW82" s="33">
        <v>79</v>
      </c>
      <c r="AX82" s="31" t="e">
        <f t="shared" si="57"/>
        <v>#VALUE!</v>
      </c>
      <c r="AY82" s="31" t="e">
        <f t="shared" si="58"/>
        <v>#VALUE!</v>
      </c>
      <c r="AZ82" s="31" t="e">
        <f t="shared" si="59"/>
        <v>#VALUE!</v>
      </c>
      <c r="BA82" s="31" t="e">
        <f t="shared" si="60"/>
        <v>#VALUE!</v>
      </c>
      <c r="BB82" s="31"/>
      <c r="BC82" s="33">
        <v>79</v>
      </c>
      <c r="BD82" s="31" t="e">
        <f t="shared" si="65"/>
        <v>#VALUE!</v>
      </c>
      <c r="BE82" s="31" t="e">
        <f t="shared" si="61"/>
        <v>#VALUE!</v>
      </c>
      <c r="BF82" s="31" t="e">
        <f t="shared" si="62"/>
        <v>#VALUE!</v>
      </c>
      <c r="BG82" s="31" t="e">
        <f t="shared" si="63"/>
        <v>#VALUE!</v>
      </c>
    </row>
    <row r="83" spans="37:59" x14ac:dyDescent="0.3">
      <c r="AK83" s="33">
        <v>80</v>
      </c>
      <c r="AL83" s="31" t="e">
        <f t="shared" si="64"/>
        <v>#VALUE!</v>
      </c>
      <c r="AM83" s="31" t="e">
        <f t="shared" si="50"/>
        <v>#VALUE!</v>
      </c>
      <c r="AN83" s="31" t="e">
        <f t="shared" si="51"/>
        <v>#VALUE!</v>
      </c>
      <c r="AO83" s="31" t="e">
        <f t="shared" si="52"/>
        <v>#VALUE!</v>
      </c>
      <c r="AP83" s="31"/>
      <c r="AQ83" s="33">
        <v>80</v>
      </c>
      <c r="AR83" s="31" t="e">
        <f t="shared" si="53"/>
        <v>#VALUE!</v>
      </c>
      <c r="AS83" s="31" t="e">
        <f t="shared" si="54"/>
        <v>#VALUE!</v>
      </c>
      <c r="AT83" s="31" t="e">
        <f t="shared" si="55"/>
        <v>#VALUE!</v>
      </c>
      <c r="AU83" s="31" t="e">
        <f t="shared" si="56"/>
        <v>#VALUE!</v>
      </c>
      <c r="AW83" s="33">
        <v>80</v>
      </c>
      <c r="AX83" s="31" t="e">
        <f t="shared" si="57"/>
        <v>#VALUE!</v>
      </c>
      <c r="AY83" s="31" t="e">
        <f t="shared" si="58"/>
        <v>#VALUE!</v>
      </c>
      <c r="AZ83" s="31" t="e">
        <f t="shared" si="59"/>
        <v>#VALUE!</v>
      </c>
      <c r="BA83" s="31" t="e">
        <f t="shared" si="60"/>
        <v>#VALUE!</v>
      </c>
      <c r="BB83" s="31"/>
      <c r="BC83" s="33">
        <v>80</v>
      </c>
      <c r="BD83" s="31" t="e">
        <f t="shared" si="65"/>
        <v>#VALUE!</v>
      </c>
      <c r="BE83" s="31" t="e">
        <f t="shared" si="61"/>
        <v>#VALUE!</v>
      </c>
      <c r="BF83" s="31" t="e">
        <f t="shared" si="62"/>
        <v>#VALUE!</v>
      </c>
      <c r="BG83" s="31" t="e">
        <f t="shared" si="63"/>
        <v>#VALUE!</v>
      </c>
    </row>
    <row r="84" spans="37:59" x14ac:dyDescent="0.3">
      <c r="AK84" s="33">
        <v>81</v>
      </c>
      <c r="AL84" s="31" t="e">
        <f t="shared" si="64"/>
        <v>#VALUE!</v>
      </c>
      <c r="AM84" s="31" t="e">
        <f t="shared" si="50"/>
        <v>#VALUE!</v>
      </c>
      <c r="AN84" s="31" t="e">
        <f t="shared" si="51"/>
        <v>#VALUE!</v>
      </c>
      <c r="AO84" s="31" t="e">
        <f t="shared" si="52"/>
        <v>#VALUE!</v>
      </c>
      <c r="AP84" s="31"/>
      <c r="AQ84" s="33">
        <v>81</v>
      </c>
      <c r="AR84" s="31" t="e">
        <f t="shared" si="53"/>
        <v>#VALUE!</v>
      </c>
      <c r="AS84" s="31" t="e">
        <f t="shared" si="54"/>
        <v>#VALUE!</v>
      </c>
      <c r="AT84" s="31" t="e">
        <f t="shared" si="55"/>
        <v>#VALUE!</v>
      </c>
      <c r="AU84" s="31" t="e">
        <f t="shared" si="56"/>
        <v>#VALUE!</v>
      </c>
      <c r="AW84" s="33">
        <v>81</v>
      </c>
      <c r="AX84" s="31" t="e">
        <f t="shared" si="57"/>
        <v>#VALUE!</v>
      </c>
      <c r="AY84" s="31" t="e">
        <f t="shared" si="58"/>
        <v>#VALUE!</v>
      </c>
      <c r="AZ84" s="31" t="e">
        <f t="shared" si="59"/>
        <v>#VALUE!</v>
      </c>
      <c r="BA84" s="31" t="e">
        <f t="shared" si="60"/>
        <v>#VALUE!</v>
      </c>
      <c r="BB84" s="31"/>
      <c r="BC84" s="33">
        <v>81</v>
      </c>
      <c r="BD84" s="31" t="e">
        <f t="shared" si="65"/>
        <v>#VALUE!</v>
      </c>
      <c r="BE84" s="31" t="e">
        <f t="shared" si="61"/>
        <v>#VALUE!</v>
      </c>
      <c r="BF84" s="31" t="e">
        <f t="shared" si="62"/>
        <v>#VALUE!</v>
      </c>
      <c r="BG84" s="31" t="e">
        <f t="shared" si="63"/>
        <v>#VALUE!</v>
      </c>
    </row>
    <row r="85" spans="37:59" x14ac:dyDescent="0.3">
      <c r="AK85" s="33">
        <v>82</v>
      </c>
      <c r="AL85" s="31" t="e">
        <f t="shared" si="64"/>
        <v>#VALUE!</v>
      </c>
      <c r="AM85" s="31" t="e">
        <f t="shared" si="50"/>
        <v>#VALUE!</v>
      </c>
      <c r="AN85" s="31" t="e">
        <f t="shared" si="51"/>
        <v>#VALUE!</v>
      </c>
      <c r="AO85" s="31" t="e">
        <f t="shared" si="52"/>
        <v>#VALUE!</v>
      </c>
      <c r="AP85" s="31"/>
      <c r="AQ85" s="33">
        <v>82</v>
      </c>
      <c r="AR85" s="31" t="e">
        <f t="shared" si="53"/>
        <v>#VALUE!</v>
      </c>
      <c r="AS85" s="31" t="e">
        <f t="shared" si="54"/>
        <v>#VALUE!</v>
      </c>
      <c r="AT85" s="31" t="e">
        <f t="shared" si="55"/>
        <v>#VALUE!</v>
      </c>
      <c r="AU85" s="31" t="e">
        <f t="shared" si="56"/>
        <v>#VALUE!</v>
      </c>
      <c r="AW85" s="33">
        <v>82</v>
      </c>
      <c r="AX85" s="31" t="e">
        <f t="shared" si="57"/>
        <v>#VALUE!</v>
      </c>
      <c r="AY85" s="31" t="e">
        <f t="shared" si="58"/>
        <v>#VALUE!</v>
      </c>
      <c r="AZ85" s="31" t="e">
        <f t="shared" si="59"/>
        <v>#VALUE!</v>
      </c>
      <c r="BA85" s="31" t="e">
        <f t="shared" si="60"/>
        <v>#VALUE!</v>
      </c>
      <c r="BB85" s="31"/>
      <c r="BC85" s="33">
        <v>82</v>
      </c>
      <c r="BD85" s="31" t="e">
        <f t="shared" si="65"/>
        <v>#VALUE!</v>
      </c>
      <c r="BE85" s="31" t="e">
        <f t="shared" si="61"/>
        <v>#VALUE!</v>
      </c>
      <c r="BF85" s="31" t="e">
        <f t="shared" si="62"/>
        <v>#VALUE!</v>
      </c>
      <c r="BG85" s="31" t="e">
        <f t="shared" si="63"/>
        <v>#VALUE!</v>
      </c>
    </row>
    <row r="86" spans="37:59" x14ac:dyDescent="0.3">
      <c r="AK86" s="33">
        <v>83</v>
      </c>
      <c r="AL86" s="31" t="e">
        <f t="shared" si="64"/>
        <v>#VALUE!</v>
      </c>
      <c r="AM86" s="31" t="e">
        <f t="shared" si="50"/>
        <v>#VALUE!</v>
      </c>
      <c r="AN86" s="31" t="e">
        <f t="shared" si="51"/>
        <v>#VALUE!</v>
      </c>
      <c r="AO86" s="31" t="e">
        <f t="shared" si="52"/>
        <v>#VALUE!</v>
      </c>
      <c r="AP86" s="31"/>
      <c r="AQ86" s="33">
        <v>83</v>
      </c>
      <c r="AR86" s="31" t="e">
        <f t="shared" si="53"/>
        <v>#VALUE!</v>
      </c>
      <c r="AS86" s="31" t="e">
        <f t="shared" si="54"/>
        <v>#VALUE!</v>
      </c>
      <c r="AT86" s="31" t="e">
        <f t="shared" si="55"/>
        <v>#VALUE!</v>
      </c>
      <c r="AU86" s="31" t="e">
        <f t="shared" si="56"/>
        <v>#VALUE!</v>
      </c>
      <c r="AW86" s="33">
        <v>83</v>
      </c>
      <c r="AX86" s="31" t="e">
        <f t="shared" si="57"/>
        <v>#VALUE!</v>
      </c>
      <c r="AY86" s="31" t="e">
        <f t="shared" si="58"/>
        <v>#VALUE!</v>
      </c>
      <c r="AZ86" s="31" t="e">
        <f t="shared" si="59"/>
        <v>#VALUE!</v>
      </c>
      <c r="BA86" s="31" t="e">
        <f t="shared" si="60"/>
        <v>#VALUE!</v>
      </c>
      <c r="BB86" s="31"/>
      <c r="BC86" s="33">
        <v>83</v>
      </c>
      <c r="BD86" s="31" t="e">
        <f t="shared" si="65"/>
        <v>#VALUE!</v>
      </c>
      <c r="BE86" s="31" t="e">
        <f t="shared" si="61"/>
        <v>#VALUE!</v>
      </c>
      <c r="BF86" s="31" t="e">
        <f t="shared" si="62"/>
        <v>#VALUE!</v>
      </c>
      <c r="BG86" s="31" t="e">
        <f t="shared" si="63"/>
        <v>#VALUE!</v>
      </c>
    </row>
    <row r="87" spans="37:59" x14ac:dyDescent="0.3">
      <c r="AK87" s="33">
        <v>84</v>
      </c>
      <c r="AL87" s="31" t="e">
        <f t="shared" si="64"/>
        <v>#VALUE!</v>
      </c>
      <c r="AM87" s="31" t="e">
        <f t="shared" si="50"/>
        <v>#VALUE!</v>
      </c>
      <c r="AN87" s="31" t="e">
        <f t="shared" si="51"/>
        <v>#VALUE!</v>
      </c>
      <c r="AO87" s="31" t="e">
        <f t="shared" si="52"/>
        <v>#VALUE!</v>
      </c>
      <c r="AP87" s="31"/>
      <c r="AQ87" s="33">
        <v>84</v>
      </c>
      <c r="AR87" s="31" t="e">
        <f t="shared" si="53"/>
        <v>#VALUE!</v>
      </c>
      <c r="AS87" s="31" t="e">
        <f t="shared" si="54"/>
        <v>#VALUE!</v>
      </c>
      <c r="AT87" s="31" t="e">
        <f t="shared" si="55"/>
        <v>#VALUE!</v>
      </c>
      <c r="AU87" s="31" t="e">
        <f t="shared" si="56"/>
        <v>#VALUE!</v>
      </c>
      <c r="AW87" s="33">
        <v>84</v>
      </c>
      <c r="AX87" s="31" t="e">
        <f t="shared" si="57"/>
        <v>#VALUE!</v>
      </c>
      <c r="AY87" s="31" t="e">
        <f t="shared" si="58"/>
        <v>#VALUE!</v>
      </c>
      <c r="AZ87" s="31" t="e">
        <f t="shared" si="59"/>
        <v>#VALUE!</v>
      </c>
      <c r="BA87" s="31" t="e">
        <f t="shared" si="60"/>
        <v>#VALUE!</v>
      </c>
      <c r="BB87" s="31"/>
      <c r="BC87" s="33">
        <v>84</v>
      </c>
      <c r="BD87" s="31" t="e">
        <f t="shared" si="65"/>
        <v>#VALUE!</v>
      </c>
      <c r="BE87" s="31" t="e">
        <f t="shared" si="61"/>
        <v>#VALUE!</v>
      </c>
      <c r="BF87" s="31" t="e">
        <f t="shared" si="62"/>
        <v>#VALUE!</v>
      </c>
      <c r="BG87" s="31" t="e">
        <f t="shared" si="63"/>
        <v>#VALUE!</v>
      </c>
    </row>
    <row r="88" spans="37:59" x14ac:dyDescent="0.3">
      <c r="AQ88" s="33">
        <v>85</v>
      </c>
      <c r="AR88" s="31" t="e">
        <f t="shared" si="53"/>
        <v>#VALUE!</v>
      </c>
      <c r="AS88" s="31" t="e">
        <f t="shared" si="54"/>
        <v>#VALUE!</v>
      </c>
      <c r="AT88" s="31" t="e">
        <f t="shared" si="55"/>
        <v>#VALUE!</v>
      </c>
      <c r="AU88" s="31" t="e">
        <f t="shared" si="56"/>
        <v>#VALUE!</v>
      </c>
      <c r="AW88" s="33">
        <v>85</v>
      </c>
      <c r="AX88" s="31" t="e">
        <f t="shared" si="57"/>
        <v>#VALUE!</v>
      </c>
      <c r="AY88" s="31" t="e">
        <f t="shared" si="58"/>
        <v>#VALUE!</v>
      </c>
      <c r="AZ88" s="31" t="e">
        <f t="shared" si="59"/>
        <v>#VALUE!</v>
      </c>
      <c r="BA88" s="31" t="e">
        <f t="shared" si="60"/>
        <v>#VALUE!</v>
      </c>
      <c r="BC88" s="33">
        <v>85</v>
      </c>
      <c r="BD88" s="31" t="e">
        <f t="shared" ref="BD88:BD123" si="66">BD87-BE88</f>
        <v>#VALUE!</v>
      </c>
      <c r="BE88" s="31" t="e">
        <f t="shared" si="61"/>
        <v>#VALUE!</v>
      </c>
      <c r="BF88" s="31" t="e">
        <f t="shared" si="62"/>
        <v>#VALUE!</v>
      </c>
      <c r="BG88" s="31" t="e">
        <f t="shared" ref="BG88:BG123" si="67">BE88+BF88</f>
        <v>#VALUE!</v>
      </c>
    </row>
    <row r="89" spans="37:59" x14ac:dyDescent="0.3">
      <c r="AQ89" s="33">
        <v>86</v>
      </c>
      <c r="AR89" s="31" t="e">
        <f t="shared" si="53"/>
        <v>#VALUE!</v>
      </c>
      <c r="AS89" s="31" t="e">
        <f t="shared" si="54"/>
        <v>#VALUE!</v>
      </c>
      <c r="AT89" s="31" t="e">
        <f t="shared" si="55"/>
        <v>#VALUE!</v>
      </c>
      <c r="AU89" s="31" t="e">
        <f t="shared" si="56"/>
        <v>#VALUE!</v>
      </c>
      <c r="AW89" s="33">
        <v>86</v>
      </c>
      <c r="AX89" s="31" t="e">
        <f t="shared" si="57"/>
        <v>#VALUE!</v>
      </c>
      <c r="AY89" s="31" t="e">
        <f t="shared" si="58"/>
        <v>#VALUE!</v>
      </c>
      <c r="AZ89" s="31" t="e">
        <f t="shared" si="59"/>
        <v>#VALUE!</v>
      </c>
      <c r="BA89" s="31" t="e">
        <f t="shared" si="60"/>
        <v>#VALUE!</v>
      </c>
      <c r="BC89" s="33">
        <v>86</v>
      </c>
      <c r="BD89" s="31" t="e">
        <f t="shared" si="66"/>
        <v>#VALUE!</v>
      </c>
      <c r="BE89" s="31" t="e">
        <f t="shared" si="61"/>
        <v>#VALUE!</v>
      </c>
      <c r="BF89" s="31" t="e">
        <f t="shared" si="62"/>
        <v>#VALUE!</v>
      </c>
      <c r="BG89" s="31" t="e">
        <f t="shared" si="67"/>
        <v>#VALUE!</v>
      </c>
    </row>
    <row r="90" spans="37:59" x14ac:dyDescent="0.3">
      <c r="AQ90" s="33">
        <v>87</v>
      </c>
      <c r="AR90" s="31" t="e">
        <f t="shared" si="53"/>
        <v>#VALUE!</v>
      </c>
      <c r="AS90" s="31" t="e">
        <f t="shared" si="54"/>
        <v>#VALUE!</v>
      </c>
      <c r="AT90" s="31" t="e">
        <f t="shared" si="55"/>
        <v>#VALUE!</v>
      </c>
      <c r="AU90" s="31" t="e">
        <f t="shared" si="56"/>
        <v>#VALUE!</v>
      </c>
      <c r="AW90" s="33">
        <v>87</v>
      </c>
      <c r="AX90" s="31" t="e">
        <f t="shared" si="57"/>
        <v>#VALUE!</v>
      </c>
      <c r="AY90" s="31" t="e">
        <f t="shared" si="58"/>
        <v>#VALUE!</v>
      </c>
      <c r="AZ90" s="31" t="e">
        <f t="shared" si="59"/>
        <v>#VALUE!</v>
      </c>
      <c r="BA90" s="31" t="e">
        <f t="shared" si="60"/>
        <v>#VALUE!</v>
      </c>
      <c r="BC90" s="33">
        <v>87</v>
      </c>
      <c r="BD90" s="31" t="e">
        <f t="shared" si="66"/>
        <v>#VALUE!</v>
      </c>
      <c r="BE90" s="31" t="e">
        <f t="shared" si="61"/>
        <v>#VALUE!</v>
      </c>
      <c r="BF90" s="31" t="e">
        <f t="shared" si="62"/>
        <v>#VALUE!</v>
      </c>
      <c r="BG90" s="31" t="e">
        <f t="shared" si="67"/>
        <v>#VALUE!</v>
      </c>
    </row>
    <row r="91" spans="37:59" x14ac:dyDescent="0.3">
      <c r="AQ91" s="33">
        <v>88</v>
      </c>
      <c r="AR91" s="31" t="e">
        <f t="shared" si="53"/>
        <v>#VALUE!</v>
      </c>
      <c r="AS91" s="31" t="e">
        <f t="shared" si="54"/>
        <v>#VALUE!</v>
      </c>
      <c r="AT91" s="31" t="e">
        <f t="shared" si="55"/>
        <v>#VALUE!</v>
      </c>
      <c r="AU91" s="31" t="e">
        <f t="shared" si="56"/>
        <v>#VALUE!</v>
      </c>
      <c r="AW91" s="33">
        <v>88</v>
      </c>
      <c r="AX91" s="31" t="e">
        <f t="shared" si="57"/>
        <v>#VALUE!</v>
      </c>
      <c r="AY91" s="31" t="e">
        <f t="shared" si="58"/>
        <v>#VALUE!</v>
      </c>
      <c r="AZ91" s="31" t="e">
        <f t="shared" si="59"/>
        <v>#VALUE!</v>
      </c>
      <c r="BA91" s="31" t="e">
        <f t="shared" si="60"/>
        <v>#VALUE!</v>
      </c>
      <c r="BC91" s="33">
        <v>88</v>
      </c>
      <c r="BD91" s="31" t="e">
        <f t="shared" si="66"/>
        <v>#VALUE!</v>
      </c>
      <c r="BE91" s="31" t="e">
        <f t="shared" si="61"/>
        <v>#VALUE!</v>
      </c>
      <c r="BF91" s="31" t="e">
        <f t="shared" si="62"/>
        <v>#VALUE!</v>
      </c>
      <c r="BG91" s="31" t="e">
        <f t="shared" si="67"/>
        <v>#VALUE!</v>
      </c>
    </row>
    <row r="92" spans="37:59" x14ac:dyDescent="0.3">
      <c r="AQ92" s="33">
        <v>89</v>
      </c>
      <c r="AR92" s="31" t="e">
        <f t="shared" si="53"/>
        <v>#VALUE!</v>
      </c>
      <c r="AS92" s="31" t="e">
        <f t="shared" si="54"/>
        <v>#VALUE!</v>
      </c>
      <c r="AT92" s="31" t="e">
        <f t="shared" si="55"/>
        <v>#VALUE!</v>
      </c>
      <c r="AU92" s="31" t="e">
        <f t="shared" si="56"/>
        <v>#VALUE!</v>
      </c>
      <c r="AW92" s="33">
        <v>89</v>
      </c>
      <c r="AX92" s="31" t="e">
        <f t="shared" si="57"/>
        <v>#VALUE!</v>
      </c>
      <c r="AY92" s="31" t="e">
        <f t="shared" si="58"/>
        <v>#VALUE!</v>
      </c>
      <c r="AZ92" s="31" t="e">
        <f t="shared" si="59"/>
        <v>#VALUE!</v>
      </c>
      <c r="BA92" s="31" t="e">
        <f t="shared" si="60"/>
        <v>#VALUE!</v>
      </c>
      <c r="BC92" s="33">
        <v>89</v>
      </c>
      <c r="BD92" s="31" t="e">
        <f t="shared" si="66"/>
        <v>#VALUE!</v>
      </c>
      <c r="BE92" s="31" t="e">
        <f t="shared" si="61"/>
        <v>#VALUE!</v>
      </c>
      <c r="BF92" s="31" t="e">
        <f t="shared" si="62"/>
        <v>#VALUE!</v>
      </c>
      <c r="BG92" s="31" t="e">
        <f t="shared" si="67"/>
        <v>#VALUE!</v>
      </c>
    </row>
    <row r="93" spans="37:59" x14ac:dyDescent="0.3">
      <c r="AQ93" s="33">
        <v>90</v>
      </c>
      <c r="AR93" s="31" t="e">
        <f t="shared" si="53"/>
        <v>#VALUE!</v>
      </c>
      <c r="AS93" s="31" t="e">
        <f t="shared" si="54"/>
        <v>#VALUE!</v>
      </c>
      <c r="AT93" s="31" t="e">
        <f t="shared" si="55"/>
        <v>#VALUE!</v>
      </c>
      <c r="AU93" s="31" t="e">
        <f t="shared" si="56"/>
        <v>#VALUE!</v>
      </c>
      <c r="AW93" s="33">
        <v>90</v>
      </c>
      <c r="AX93" s="31" t="e">
        <f t="shared" si="57"/>
        <v>#VALUE!</v>
      </c>
      <c r="AY93" s="31" t="e">
        <f t="shared" si="58"/>
        <v>#VALUE!</v>
      </c>
      <c r="AZ93" s="31" t="e">
        <f t="shared" si="59"/>
        <v>#VALUE!</v>
      </c>
      <c r="BA93" s="31" t="e">
        <f t="shared" si="60"/>
        <v>#VALUE!</v>
      </c>
      <c r="BC93" s="33">
        <v>90</v>
      </c>
      <c r="BD93" s="31" t="e">
        <f t="shared" si="66"/>
        <v>#VALUE!</v>
      </c>
      <c r="BE93" s="31" t="e">
        <f t="shared" si="61"/>
        <v>#VALUE!</v>
      </c>
      <c r="BF93" s="31" t="e">
        <f t="shared" si="62"/>
        <v>#VALUE!</v>
      </c>
      <c r="BG93" s="31" t="e">
        <f t="shared" si="67"/>
        <v>#VALUE!</v>
      </c>
    </row>
    <row r="94" spans="37:59" x14ac:dyDescent="0.3">
      <c r="AQ94" s="33">
        <v>91</v>
      </c>
      <c r="AR94" s="31" t="e">
        <f t="shared" si="53"/>
        <v>#VALUE!</v>
      </c>
      <c r="AS94" s="31" t="e">
        <f t="shared" si="54"/>
        <v>#VALUE!</v>
      </c>
      <c r="AT94" s="31" t="e">
        <f t="shared" si="55"/>
        <v>#VALUE!</v>
      </c>
      <c r="AU94" s="31" t="e">
        <f t="shared" si="56"/>
        <v>#VALUE!</v>
      </c>
      <c r="AW94" s="33">
        <v>91</v>
      </c>
      <c r="AX94" s="31" t="e">
        <f t="shared" si="57"/>
        <v>#VALUE!</v>
      </c>
      <c r="AY94" s="31" t="e">
        <f t="shared" si="58"/>
        <v>#VALUE!</v>
      </c>
      <c r="AZ94" s="31" t="e">
        <f t="shared" si="59"/>
        <v>#VALUE!</v>
      </c>
      <c r="BA94" s="31" t="e">
        <f t="shared" si="60"/>
        <v>#VALUE!</v>
      </c>
      <c r="BC94" s="33">
        <v>91</v>
      </c>
      <c r="BD94" s="31" t="e">
        <f t="shared" si="66"/>
        <v>#VALUE!</v>
      </c>
      <c r="BE94" s="31" t="e">
        <f t="shared" si="61"/>
        <v>#VALUE!</v>
      </c>
      <c r="BF94" s="31" t="e">
        <f t="shared" si="62"/>
        <v>#VALUE!</v>
      </c>
      <c r="BG94" s="31" t="e">
        <f t="shared" si="67"/>
        <v>#VALUE!</v>
      </c>
    </row>
    <row r="95" spans="37:59" x14ac:dyDescent="0.3">
      <c r="AQ95" s="33">
        <v>92</v>
      </c>
      <c r="AR95" s="31" t="e">
        <f t="shared" si="53"/>
        <v>#VALUE!</v>
      </c>
      <c r="AS95" s="31" t="e">
        <f t="shared" si="54"/>
        <v>#VALUE!</v>
      </c>
      <c r="AT95" s="31" t="e">
        <f t="shared" si="55"/>
        <v>#VALUE!</v>
      </c>
      <c r="AU95" s="31" t="e">
        <f t="shared" si="56"/>
        <v>#VALUE!</v>
      </c>
      <c r="AW95" s="33">
        <v>92</v>
      </c>
      <c r="AX95" s="31" t="e">
        <f t="shared" si="57"/>
        <v>#VALUE!</v>
      </c>
      <c r="AY95" s="31" t="e">
        <f t="shared" si="58"/>
        <v>#VALUE!</v>
      </c>
      <c r="AZ95" s="31" t="e">
        <f t="shared" si="59"/>
        <v>#VALUE!</v>
      </c>
      <c r="BA95" s="31" t="e">
        <f t="shared" si="60"/>
        <v>#VALUE!</v>
      </c>
      <c r="BC95" s="33">
        <v>92</v>
      </c>
      <c r="BD95" s="31" t="e">
        <f t="shared" si="66"/>
        <v>#VALUE!</v>
      </c>
      <c r="BE95" s="31" t="e">
        <f t="shared" si="61"/>
        <v>#VALUE!</v>
      </c>
      <c r="BF95" s="31" t="e">
        <f t="shared" si="62"/>
        <v>#VALUE!</v>
      </c>
      <c r="BG95" s="31" t="e">
        <f t="shared" si="67"/>
        <v>#VALUE!</v>
      </c>
    </row>
    <row r="96" spans="37:59" x14ac:dyDescent="0.3">
      <c r="AQ96" s="33">
        <v>93</v>
      </c>
      <c r="AR96" s="31" t="e">
        <f t="shared" si="53"/>
        <v>#VALUE!</v>
      </c>
      <c r="AS96" s="31" t="e">
        <f t="shared" si="54"/>
        <v>#VALUE!</v>
      </c>
      <c r="AT96" s="31" t="e">
        <f t="shared" si="55"/>
        <v>#VALUE!</v>
      </c>
      <c r="AU96" s="31" t="e">
        <f t="shared" si="56"/>
        <v>#VALUE!</v>
      </c>
      <c r="AW96" s="33">
        <v>93</v>
      </c>
      <c r="AX96" s="31" t="e">
        <f t="shared" si="57"/>
        <v>#VALUE!</v>
      </c>
      <c r="AY96" s="31" t="e">
        <f t="shared" si="58"/>
        <v>#VALUE!</v>
      </c>
      <c r="AZ96" s="31" t="e">
        <f t="shared" si="59"/>
        <v>#VALUE!</v>
      </c>
      <c r="BA96" s="31" t="e">
        <f t="shared" si="60"/>
        <v>#VALUE!</v>
      </c>
      <c r="BC96" s="33">
        <v>93</v>
      </c>
      <c r="BD96" s="31" t="e">
        <f t="shared" si="66"/>
        <v>#VALUE!</v>
      </c>
      <c r="BE96" s="31" t="e">
        <f t="shared" si="61"/>
        <v>#VALUE!</v>
      </c>
      <c r="BF96" s="31" t="e">
        <f t="shared" si="62"/>
        <v>#VALUE!</v>
      </c>
      <c r="BG96" s="31" t="e">
        <f t="shared" si="67"/>
        <v>#VALUE!</v>
      </c>
    </row>
    <row r="97" spans="43:59" x14ac:dyDescent="0.3">
      <c r="AQ97" s="33">
        <v>94</v>
      </c>
      <c r="AR97" s="31" t="e">
        <f t="shared" si="53"/>
        <v>#VALUE!</v>
      </c>
      <c r="AS97" s="31" t="e">
        <f t="shared" si="54"/>
        <v>#VALUE!</v>
      </c>
      <c r="AT97" s="31" t="e">
        <f t="shared" si="55"/>
        <v>#VALUE!</v>
      </c>
      <c r="AU97" s="31" t="e">
        <f t="shared" si="56"/>
        <v>#VALUE!</v>
      </c>
      <c r="AW97" s="33">
        <v>94</v>
      </c>
      <c r="AX97" s="31" t="e">
        <f t="shared" si="57"/>
        <v>#VALUE!</v>
      </c>
      <c r="AY97" s="31" t="e">
        <f t="shared" si="58"/>
        <v>#VALUE!</v>
      </c>
      <c r="AZ97" s="31" t="e">
        <f t="shared" si="59"/>
        <v>#VALUE!</v>
      </c>
      <c r="BA97" s="31" t="e">
        <f t="shared" si="60"/>
        <v>#VALUE!</v>
      </c>
      <c r="BC97" s="33">
        <v>94</v>
      </c>
      <c r="BD97" s="31" t="e">
        <f t="shared" si="66"/>
        <v>#VALUE!</v>
      </c>
      <c r="BE97" s="31" t="e">
        <f t="shared" si="61"/>
        <v>#VALUE!</v>
      </c>
      <c r="BF97" s="31" t="e">
        <f t="shared" si="62"/>
        <v>#VALUE!</v>
      </c>
      <c r="BG97" s="31" t="e">
        <f t="shared" si="67"/>
        <v>#VALUE!</v>
      </c>
    </row>
    <row r="98" spans="43:59" x14ac:dyDescent="0.3">
      <c r="AQ98" s="33">
        <v>95</v>
      </c>
      <c r="AR98" s="31" t="e">
        <f t="shared" si="53"/>
        <v>#VALUE!</v>
      </c>
      <c r="AS98" s="31" t="e">
        <f t="shared" si="54"/>
        <v>#VALUE!</v>
      </c>
      <c r="AT98" s="31" t="e">
        <f t="shared" si="55"/>
        <v>#VALUE!</v>
      </c>
      <c r="AU98" s="31" t="e">
        <f t="shared" si="56"/>
        <v>#VALUE!</v>
      </c>
      <c r="AW98" s="33">
        <v>95</v>
      </c>
      <c r="AX98" s="31" t="e">
        <f t="shared" si="57"/>
        <v>#VALUE!</v>
      </c>
      <c r="AY98" s="31" t="e">
        <f t="shared" si="58"/>
        <v>#VALUE!</v>
      </c>
      <c r="AZ98" s="31" t="e">
        <f t="shared" si="59"/>
        <v>#VALUE!</v>
      </c>
      <c r="BA98" s="31" t="e">
        <f t="shared" si="60"/>
        <v>#VALUE!</v>
      </c>
      <c r="BC98" s="33">
        <v>95</v>
      </c>
      <c r="BD98" s="31" t="e">
        <f t="shared" si="66"/>
        <v>#VALUE!</v>
      </c>
      <c r="BE98" s="31" t="e">
        <f t="shared" si="61"/>
        <v>#VALUE!</v>
      </c>
      <c r="BF98" s="31" t="e">
        <f t="shared" si="62"/>
        <v>#VALUE!</v>
      </c>
      <c r="BG98" s="31" t="e">
        <f t="shared" si="67"/>
        <v>#VALUE!</v>
      </c>
    </row>
    <row r="99" spans="43:59" x14ac:dyDescent="0.3">
      <c r="AQ99" s="33">
        <v>96</v>
      </c>
      <c r="AR99" s="31" t="e">
        <f t="shared" si="53"/>
        <v>#VALUE!</v>
      </c>
      <c r="AS99" s="31" t="e">
        <f t="shared" si="54"/>
        <v>#VALUE!</v>
      </c>
      <c r="AT99" s="31" t="e">
        <f t="shared" si="55"/>
        <v>#VALUE!</v>
      </c>
      <c r="AU99" s="31" t="e">
        <f t="shared" si="56"/>
        <v>#VALUE!</v>
      </c>
      <c r="AW99" s="33">
        <v>96</v>
      </c>
      <c r="AX99" s="31" t="e">
        <f t="shared" si="57"/>
        <v>#VALUE!</v>
      </c>
      <c r="AY99" s="31" t="e">
        <f t="shared" si="58"/>
        <v>#VALUE!</v>
      </c>
      <c r="AZ99" s="31" t="e">
        <f t="shared" si="59"/>
        <v>#VALUE!</v>
      </c>
      <c r="BA99" s="31" t="e">
        <f t="shared" si="60"/>
        <v>#VALUE!</v>
      </c>
      <c r="BC99" s="33">
        <v>96</v>
      </c>
      <c r="BD99" s="31" t="e">
        <f t="shared" si="66"/>
        <v>#VALUE!</v>
      </c>
      <c r="BE99" s="31" t="e">
        <f t="shared" si="61"/>
        <v>#VALUE!</v>
      </c>
      <c r="BF99" s="31" t="e">
        <f t="shared" si="62"/>
        <v>#VALUE!</v>
      </c>
      <c r="BG99" s="31" t="e">
        <f t="shared" si="67"/>
        <v>#VALUE!</v>
      </c>
    </row>
    <row r="100" spans="43:59" x14ac:dyDescent="0.3">
      <c r="AQ100" s="33"/>
      <c r="AW100" s="33">
        <v>97</v>
      </c>
      <c r="AX100" s="31" t="e">
        <f t="shared" si="57"/>
        <v>#VALUE!</v>
      </c>
      <c r="AY100" s="31" t="e">
        <f t="shared" si="58"/>
        <v>#VALUE!</v>
      </c>
      <c r="AZ100" s="31" t="e">
        <f t="shared" si="59"/>
        <v>#VALUE!</v>
      </c>
      <c r="BA100" s="31" t="e">
        <f t="shared" si="60"/>
        <v>#VALUE!</v>
      </c>
      <c r="BC100" s="33">
        <v>97</v>
      </c>
      <c r="BD100" s="31" t="e">
        <f t="shared" si="66"/>
        <v>#VALUE!</v>
      </c>
      <c r="BE100" s="31" t="e">
        <f t="shared" si="61"/>
        <v>#VALUE!</v>
      </c>
      <c r="BF100" s="31" t="e">
        <f t="shared" si="62"/>
        <v>#VALUE!</v>
      </c>
      <c r="BG100" s="31" t="e">
        <f t="shared" si="67"/>
        <v>#VALUE!</v>
      </c>
    </row>
    <row r="101" spans="43:59" x14ac:dyDescent="0.3">
      <c r="AQ101" s="33"/>
      <c r="AW101" s="33">
        <v>98</v>
      </c>
      <c r="AX101" s="31" t="e">
        <f t="shared" si="57"/>
        <v>#VALUE!</v>
      </c>
      <c r="AY101" s="31" t="e">
        <f t="shared" si="58"/>
        <v>#VALUE!</v>
      </c>
      <c r="AZ101" s="31" t="e">
        <f t="shared" si="59"/>
        <v>#VALUE!</v>
      </c>
      <c r="BA101" s="31" t="e">
        <f t="shared" si="60"/>
        <v>#VALUE!</v>
      </c>
      <c r="BC101" s="33">
        <v>98</v>
      </c>
      <c r="BD101" s="31" t="e">
        <f t="shared" si="66"/>
        <v>#VALUE!</v>
      </c>
      <c r="BE101" s="31" t="e">
        <f t="shared" si="61"/>
        <v>#VALUE!</v>
      </c>
      <c r="BF101" s="31" t="e">
        <f t="shared" si="62"/>
        <v>#VALUE!</v>
      </c>
      <c r="BG101" s="31" t="e">
        <f t="shared" si="67"/>
        <v>#VALUE!</v>
      </c>
    </row>
    <row r="102" spans="43:59" x14ac:dyDescent="0.3">
      <c r="AW102" s="33">
        <v>99</v>
      </c>
      <c r="AX102" s="31" t="e">
        <f t="shared" si="57"/>
        <v>#VALUE!</v>
      </c>
      <c r="AY102" s="31" t="e">
        <f t="shared" si="58"/>
        <v>#VALUE!</v>
      </c>
      <c r="AZ102" s="31" t="e">
        <f t="shared" si="59"/>
        <v>#VALUE!</v>
      </c>
      <c r="BA102" s="31" t="e">
        <f t="shared" si="60"/>
        <v>#VALUE!</v>
      </c>
      <c r="BC102" s="33">
        <v>99</v>
      </c>
      <c r="BD102" s="31" t="e">
        <f t="shared" si="66"/>
        <v>#VALUE!</v>
      </c>
      <c r="BE102" s="31" t="e">
        <f t="shared" si="61"/>
        <v>#VALUE!</v>
      </c>
      <c r="BF102" s="31" t="e">
        <f t="shared" si="62"/>
        <v>#VALUE!</v>
      </c>
      <c r="BG102" s="31" t="e">
        <f t="shared" si="67"/>
        <v>#VALUE!</v>
      </c>
    </row>
    <row r="103" spans="43:59" x14ac:dyDescent="0.3">
      <c r="AW103" s="33">
        <v>100</v>
      </c>
      <c r="AX103" s="31" t="e">
        <f t="shared" si="57"/>
        <v>#VALUE!</v>
      </c>
      <c r="AY103" s="31" t="e">
        <f t="shared" si="58"/>
        <v>#VALUE!</v>
      </c>
      <c r="AZ103" s="31" t="e">
        <f t="shared" si="59"/>
        <v>#VALUE!</v>
      </c>
      <c r="BA103" s="31" t="e">
        <f t="shared" si="60"/>
        <v>#VALUE!</v>
      </c>
      <c r="BC103" s="33">
        <v>100</v>
      </c>
      <c r="BD103" s="31" t="e">
        <f t="shared" si="66"/>
        <v>#VALUE!</v>
      </c>
      <c r="BE103" s="31" t="e">
        <f t="shared" si="61"/>
        <v>#VALUE!</v>
      </c>
      <c r="BF103" s="31" t="e">
        <f t="shared" si="62"/>
        <v>#VALUE!</v>
      </c>
      <c r="BG103" s="31" t="e">
        <f t="shared" si="67"/>
        <v>#VALUE!</v>
      </c>
    </row>
    <row r="104" spans="43:59" x14ac:dyDescent="0.3">
      <c r="AW104" s="33">
        <v>101</v>
      </c>
      <c r="AX104" s="31" t="e">
        <f t="shared" si="57"/>
        <v>#VALUE!</v>
      </c>
      <c r="AY104" s="31" t="e">
        <f t="shared" si="58"/>
        <v>#VALUE!</v>
      </c>
      <c r="AZ104" s="31" t="e">
        <f t="shared" si="59"/>
        <v>#VALUE!</v>
      </c>
      <c r="BA104" s="31" t="e">
        <f t="shared" si="60"/>
        <v>#VALUE!</v>
      </c>
      <c r="BC104" s="33">
        <v>101</v>
      </c>
      <c r="BD104" s="31" t="e">
        <f t="shared" si="66"/>
        <v>#VALUE!</v>
      </c>
      <c r="BE104" s="31" t="e">
        <f t="shared" si="61"/>
        <v>#VALUE!</v>
      </c>
      <c r="BF104" s="31" t="e">
        <f t="shared" si="62"/>
        <v>#VALUE!</v>
      </c>
      <c r="BG104" s="31" t="e">
        <f t="shared" si="67"/>
        <v>#VALUE!</v>
      </c>
    </row>
    <row r="105" spans="43:59" x14ac:dyDescent="0.3">
      <c r="AW105" s="33">
        <v>102</v>
      </c>
      <c r="AX105" s="31" t="e">
        <f t="shared" si="57"/>
        <v>#VALUE!</v>
      </c>
      <c r="AY105" s="31" t="e">
        <f t="shared" si="58"/>
        <v>#VALUE!</v>
      </c>
      <c r="AZ105" s="31" t="e">
        <f t="shared" si="59"/>
        <v>#VALUE!</v>
      </c>
      <c r="BA105" s="31" t="e">
        <f t="shared" si="60"/>
        <v>#VALUE!</v>
      </c>
      <c r="BC105" s="33">
        <v>102</v>
      </c>
      <c r="BD105" s="31" t="e">
        <f t="shared" si="66"/>
        <v>#VALUE!</v>
      </c>
      <c r="BE105" s="31" t="e">
        <f t="shared" si="61"/>
        <v>#VALUE!</v>
      </c>
      <c r="BF105" s="31" t="e">
        <f t="shared" si="62"/>
        <v>#VALUE!</v>
      </c>
      <c r="BG105" s="31" t="e">
        <f t="shared" si="67"/>
        <v>#VALUE!</v>
      </c>
    </row>
    <row r="106" spans="43:59" x14ac:dyDescent="0.3">
      <c r="AW106" s="33">
        <v>103</v>
      </c>
      <c r="AX106" s="31" t="e">
        <f t="shared" si="57"/>
        <v>#VALUE!</v>
      </c>
      <c r="AY106" s="31" t="e">
        <f t="shared" si="58"/>
        <v>#VALUE!</v>
      </c>
      <c r="AZ106" s="31" t="e">
        <f t="shared" si="59"/>
        <v>#VALUE!</v>
      </c>
      <c r="BA106" s="31" t="e">
        <f t="shared" si="60"/>
        <v>#VALUE!</v>
      </c>
      <c r="BC106" s="33">
        <v>103</v>
      </c>
      <c r="BD106" s="31" t="e">
        <f t="shared" si="66"/>
        <v>#VALUE!</v>
      </c>
      <c r="BE106" s="31" t="e">
        <f t="shared" si="61"/>
        <v>#VALUE!</v>
      </c>
      <c r="BF106" s="31" t="e">
        <f t="shared" si="62"/>
        <v>#VALUE!</v>
      </c>
      <c r="BG106" s="31" t="e">
        <f t="shared" si="67"/>
        <v>#VALUE!</v>
      </c>
    </row>
    <row r="107" spans="43:59" x14ac:dyDescent="0.3">
      <c r="AW107" s="33">
        <v>104</v>
      </c>
      <c r="AX107" s="31" t="e">
        <f t="shared" si="57"/>
        <v>#VALUE!</v>
      </c>
      <c r="AY107" s="31" t="e">
        <f t="shared" si="58"/>
        <v>#VALUE!</v>
      </c>
      <c r="AZ107" s="31" t="e">
        <f t="shared" si="59"/>
        <v>#VALUE!</v>
      </c>
      <c r="BA107" s="31" t="e">
        <f t="shared" si="60"/>
        <v>#VALUE!</v>
      </c>
      <c r="BC107" s="33">
        <v>104</v>
      </c>
      <c r="BD107" s="31" t="e">
        <f t="shared" si="66"/>
        <v>#VALUE!</v>
      </c>
      <c r="BE107" s="31" t="e">
        <f t="shared" si="61"/>
        <v>#VALUE!</v>
      </c>
      <c r="BF107" s="31" t="e">
        <f t="shared" si="62"/>
        <v>#VALUE!</v>
      </c>
      <c r="BG107" s="31" t="e">
        <f t="shared" si="67"/>
        <v>#VALUE!</v>
      </c>
    </row>
    <row r="108" spans="43:59" x14ac:dyDescent="0.3">
      <c r="AW108" s="33">
        <v>105</v>
      </c>
      <c r="AX108" s="31" t="e">
        <f t="shared" si="57"/>
        <v>#VALUE!</v>
      </c>
      <c r="AY108" s="31" t="e">
        <f t="shared" si="58"/>
        <v>#VALUE!</v>
      </c>
      <c r="AZ108" s="31" t="e">
        <f t="shared" si="59"/>
        <v>#VALUE!</v>
      </c>
      <c r="BA108" s="31" t="e">
        <f t="shared" si="60"/>
        <v>#VALUE!</v>
      </c>
      <c r="BC108" s="33">
        <v>105</v>
      </c>
      <c r="BD108" s="31" t="e">
        <f t="shared" si="66"/>
        <v>#VALUE!</v>
      </c>
      <c r="BE108" s="31" t="e">
        <f t="shared" si="61"/>
        <v>#VALUE!</v>
      </c>
      <c r="BF108" s="31" t="e">
        <f t="shared" si="62"/>
        <v>#VALUE!</v>
      </c>
      <c r="BG108" s="31" t="e">
        <f t="shared" si="67"/>
        <v>#VALUE!</v>
      </c>
    </row>
    <row r="109" spans="43:59" x14ac:dyDescent="0.3">
      <c r="AW109" s="33">
        <v>106</v>
      </c>
      <c r="AX109" s="31" t="e">
        <f t="shared" si="57"/>
        <v>#VALUE!</v>
      </c>
      <c r="AY109" s="31" t="e">
        <f t="shared" si="58"/>
        <v>#VALUE!</v>
      </c>
      <c r="AZ109" s="31" t="e">
        <f t="shared" si="59"/>
        <v>#VALUE!</v>
      </c>
      <c r="BA109" s="31" t="e">
        <f t="shared" si="60"/>
        <v>#VALUE!</v>
      </c>
      <c r="BC109" s="33">
        <v>106</v>
      </c>
      <c r="BD109" s="31" t="e">
        <f t="shared" si="66"/>
        <v>#VALUE!</v>
      </c>
      <c r="BE109" s="31" t="e">
        <f t="shared" si="61"/>
        <v>#VALUE!</v>
      </c>
      <c r="BF109" s="31" t="e">
        <f t="shared" si="62"/>
        <v>#VALUE!</v>
      </c>
      <c r="BG109" s="31" t="e">
        <f t="shared" si="67"/>
        <v>#VALUE!</v>
      </c>
    </row>
    <row r="110" spans="43:59" x14ac:dyDescent="0.3">
      <c r="AW110" s="33">
        <v>107</v>
      </c>
      <c r="AX110" s="31" t="e">
        <f t="shared" si="57"/>
        <v>#VALUE!</v>
      </c>
      <c r="AY110" s="31" t="e">
        <f t="shared" si="58"/>
        <v>#VALUE!</v>
      </c>
      <c r="AZ110" s="31" t="e">
        <f t="shared" si="59"/>
        <v>#VALUE!</v>
      </c>
      <c r="BA110" s="31" t="e">
        <f t="shared" si="60"/>
        <v>#VALUE!</v>
      </c>
      <c r="BC110" s="33">
        <v>107</v>
      </c>
      <c r="BD110" s="31" t="e">
        <f t="shared" si="66"/>
        <v>#VALUE!</v>
      </c>
      <c r="BE110" s="31" t="e">
        <f t="shared" si="61"/>
        <v>#VALUE!</v>
      </c>
      <c r="BF110" s="31" t="e">
        <f t="shared" si="62"/>
        <v>#VALUE!</v>
      </c>
      <c r="BG110" s="31" t="e">
        <f t="shared" si="67"/>
        <v>#VALUE!</v>
      </c>
    </row>
    <row r="111" spans="43:59" x14ac:dyDescent="0.3">
      <c r="AW111" s="33">
        <v>108</v>
      </c>
      <c r="AX111" s="94" t="e">
        <f t="shared" si="57"/>
        <v>#VALUE!</v>
      </c>
      <c r="AY111" s="31" t="e">
        <f t="shared" si="58"/>
        <v>#VALUE!</v>
      </c>
      <c r="AZ111" s="31" t="e">
        <f t="shared" si="59"/>
        <v>#VALUE!</v>
      </c>
      <c r="BA111" s="31" t="e">
        <f t="shared" si="60"/>
        <v>#VALUE!</v>
      </c>
      <c r="BC111" s="33">
        <v>108</v>
      </c>
      <c r="BD111" s="31" t="e">
        <f t="shared" si="66"/>
        <v>#VALUE!</v>
      </c>
      <c r="BE111" s="31" t="e">
        <f t="shared" si="61"/>
        <v>#VALUE!</v>
      </c>
      <c r="BF111" s="31" t="e">
        <f t="shared" si="62"/>
        <v>#VALUE!</v>
      </c>
      <c r="BG111" s="31" t="e">
        <f t="shared" si="67"/>
        <v>#VALUE!</v>
      </c>
    </row>
    <row r="112" spans="43:59" x14ac:dyDescent="0.3">
      <c r="BC112" s="33">
        <v>109</v>
      </c>
      <c r="BD112" s="31" t="e">
        <f t="shared" si="66"/>
        <v>#VALUE!</v>
      </c>
      <c r="BE112" s="31" t="e">
        <f t="shared" si="61"/>
        <v>#VALUE!</v>
      </c>
      <c r="BF112" s="31" t="e">
        <f t="shared" si="62"/>
        <v>#VALUE!</v>
      </c>
      <c r="BG112" s="31" t="e">
        <f t="shared" si="67"/>
        <v>#VALUE!</v>
      </c>
    </row>
    <row r="113" spans="55:59" x14ac:dyDescent="0.3">
      <c r="BC113" s="33">
        <v>110</v>
      </c>
      <c r="BD113" s="31" t="e">
        <f t="shared" si="66"/>
        <v>#VALUE!</v>
      </c>
      <c r="BE113" s="31" t="e">
        <f t="shared" si="61"/>
        <v>#VALUE!</v>
      </c>
      <c r="BF113" s="31" t="e">
        <f t="shared" si="62"/>
        <v>#VALUE!</v>
      </c>
      <c r="BG113" s="31" t="e">
        <f t="shared" si="67"/>
        <v>#VALUE!</v>
      </c>
    </row>
    <row r="114" spans="55:59" x14ac:dyDescent="0.3">
      <c r="BC114" s="33">
        <v>111</v>
      </c>
      <c r="BD114" s="31" t="e">
        <f t="shared" si="66"/>
        <v>#VALUE!</v>
      </c>
      <c r="BE114" s="31" t="e">
        <f t="shared" si="61"/>
        <v>#VALUE!</v>
      </c>
      <c r="BF114" s="31" t="e">
        <f t="shared" si="62"/>
        <v>#VALUE!</v>
      </c>
      <c r="BG114" s="31" t="e">
        <f t="shared" si="67"/>
        <v>#VALUE!</v>
      </c>
    </row>
    <row r="115" spans="55:59" x14ac:dyDescent="0.3">
      <c r="BC115" s="33">
        <v>112</v>
      </c>
      <c r="BD115" s="31" t="e">
        <f t="shared" si="66"/>
        <v>#VALUE!</v>
      </c>
      <c r="BE115" s="31" t="e">
        <f t="shared" si="61"/>
        <v>#VALUE!</v>
      </c>
      <c r="BF115" s="31" t="e">
        <f t="shared" si="62"/>
        <v>#VALUE!</v>
      </c>
      <c r="BG115" s="31" t="e">
        <f t="shared" si="67"/>
        <v>#VALUE!</v>
      </c>
    </row>
    <row r="116" spans="55:59" x14ac:dyDescent="0.3">
      <c r="BC116" s="33">
        <v>113</v>
      </c>
      <c r="BD116" s="31" t="e">
        <f t="shared" si="66"/>
        <v>#VALUE!</v>
      </c>
      <c r="BE116" s="31" t="e">
        <f t="shared" si="61"/>
        <v>#VALUE!</v>
      </c>
      <c r="BF116" s="31" t="e">
        <f t="shared" si="62"/>
        <v>#VALUE!</v>
      </c>
      <c r="BG116" s="31" t="e">
        <f t="shared" si="67"/>
        <v>#VALUE!</v>
      </c>
    </row>
    <row r="117" spans="55:59" x14ac:dyDescent="0.3">
      <c r="BC117" s="33">
        <v>114</v>
      </c>
      <c r="BD117" s="31" t="e">
        <f t="shared" si="66"/>
        <v>#VALUE!</v>
      </c>
      <c r="BE117" s="31" t="e">
        <f t="shared" si="61"/>
        <v>#VALUE!</v>
      </c>
      <c r="BF117" s="31" t="e">
        <f t="shared" si="62"/>
        <v>#VALUE!</v>
      </c>
      <c r="BG117" s="31" t="e">
        <f t="shared" si="67"/>
        <v>#VALUE!</v>
      </c>
    </row>
    <row r="118" spans="55:59" x14ac:dyDescent="0.3">
      <c r="BC118" s="33">
        <v>115</v>
      </c>
      <c r="BD118" s="31" t="e">
        <f t="shared" si="66"/>
        <v>#VALUE!</v>
      </c>
      <c r="BE118" s="31" t="e">
        <f t="shared" si="61"/>
        <v>#VALUE!</v>
      </c>
      <c r="BF118" s="31" t="e">
        <f t="shared" si="62"/>
        <v>#VALUE!</v>
      </c>
      <c r="BG118" s="31" t="e">
        <f t="shared" si="67"/>
        <v>#VALUE!</v>
      </c>
    </row>
    <row r="119" spans="55:59" x14ac:dyDescent="0.3">
      <c r="BC119" s="33">
        <v>116</v>
      </c>
      <c r="BD119" s="31" t="e">
        <f t="shared" si="66"/>
        <v>#VALUE!</v>
      </c>
      <c r="BE119" s="31" t="e">
        <f t="shared" si="61"/>
        <v>#VALUE!</v>
      </c>
      <c r="BF119" s="31" t="e">
        <f t="shared" si="62"/>
        <v>#VALUE!</v>
      </c>
      <c r="BG119" s="31" t="e">
        <f t="shared" si="67"/>
        <v>#VALUE!</v>
      </c>
    </row>
    <row r="120" spans="55:59" x14ac:dyDescent="0.3">
      <c r="BC120" s="33">
        <v>117</v>
      </c>
      <c r="BD120" s="31" t="e">
        <f t="shared" si="66"/>
        <v>#VALUE!</v>
      </c>
      <c r="BE120" s="31" t="e">
        <f t="shared" si="61"/>
        <v>#VALUE!</v>
      </c>
      <c r="BF120" s="31" t="e">
        <f t="shared" si="62"/>
        <v>#VALUE!</v>
      </c>
      <c r="BG120" s="31" t="e">
        <f t="shared" si="67"/>
        <v>#VALUE!</v>
      </c>
    </row>
    <row r="121" spans="55:59" x14ac:dyDescent="0.3">
      <c r="BC121" s="33">
        <v>118</v>
      </c>
      <c r="BD121" s="31" t="e">
        <f t="shared" si="66"/>
        <v>#VALUE!</v>
      </c>
      <c r="BE121" s="31" t="e">
        <f t="shared" si="61"/>
        <v>#VALUE!</v>
      </c>
      <c r="BF121" s="31" t="e">
        <f t="shared" si="62"/>
        <v>#VALUE!</v>
      </c>
      <c r="BG121" s="31" t="e">
        <f t="shared" si="67"/>
        <v>#VALUE!</v>
      </c>
    </row>
    <row r="122" spans="55:59" x14ac:dyDescent="0.3">
      <c r="BC122" s="33">
        <v>119</v>
      </c>
      <c r="BD122" s="31" t="e">
        <f t="shared" si="66"/>
        <v>#VALUE!</v>
      </c>
      <c r="BE122" s="31" t="e">
        <f t="shared" si="61"/>
        <v>#VALUE!</v>
      </c>
      <c r="BF122" s="31" t="e">
        <f t="shared" si="62"/>
        <v>#VALUE!</v>
      </c>
      <c r="BG122" s="31" t="e">
        <f t="shared" si="67"/>
        <v>#VALUE!</v>
      </c>
    </row>
    <row r="123" spans="55:59" x14ac:dyDescent="0.3">
      <c r="BC123" s="33">
        <v>120</v>
      </c>
      <c r="BD123" s="95" t="e">
        <f t="shared" si="66"/>
        <v>#VALUE!</v>
      </c>
      <c r="BE123" s="31" t="e">
        <f t="shared" si="61"/>
        <v>#VALUE!</v>
      </c>
      <c r="BF123" s="31" t="e">
        <f t="shared" si="62"/>
        <v>#VALUE!</v>
      </c>
      <c r="BG123" s="31" t="e">
        <f t="shared" si="67"/>
        <v>#VALUE!</v>
      </c>
    </row>
    <row r="124" spans="55:59" x14ac:dyDescent="0.3">
      <c r="BC124" s="70"/>
    </row>
    <row r="125" spans="55:59" x14ac:dyDescent="0.3">
      <c r="BC125" s="70"/>
    </row>
    <row r="126" spans="55:59" x14ac:dyDescent="0.3">
      <c r="BC126" s="70"/>
    </row>
    <row r="127" spans="55:59" x14ac:dyDescent="0.3">
      <c r="BC127" s="70"/>
    </row>
    <row r="128" spans="55:59" x14ac:dyDescent="0.3">
      <c r="BC128" s="70"/>
    </row>
    <row r="129" spans="55:55" x14ac:dyDescent="0.3">
      <c r="BC129" s="70"/>
    </row>
    <row r="130" spans="55:55" x14ac:dyDescent="0.3">
      <c r="BC130" s="7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446F5-952B-42BA-89A8-493D93904CC2}">
  <sheetPr codeName="Лист7"/>
  <dimension ref="A1:AP197"/>
  <sheetViews>
    <sheetView workbookViewId="0">
      <selection activeCell="AP2" sqref="AP2"/>
    </sheetView>
  </sheetViews>
  <sheetFormatPr defaultRowHeight="14.4" x14ac:dyDescent="0.3"/>
  <cols>
    <col min="1" max="1" width="12.109375" customWidth="1"/>
    <col min="2" max="2" width="8" bestFit="1" customWidth="1"/>
    <col min="3" max="3" width="11.88671875" bestFit="1" customWidth="1"/>
    <col min="4" max="4" width="10.5546875" bestFit="1" customWidth="1"/>
    <col min="5" max="5" width="14.88671875" customWidth="1"/>
    <col min="6" max="6" width="10.44140625" bestFit="1" customWidth="1"/>
    <col min="8" max="8" width="8" bestFit="1" customWidth="1"/>
    <col min="9" max="9" width="11.88671875" bestFit="1" customWidth="1"/>
    <col min="10" max="10" width="10.5546875" bestFit="1" customWidth="1"/>
    <col min="11" max="11" width="15.44140625" customWidth="1"/>
    <col min="12" max="12" width="11.6640625" bestFit="1" customWidth="1"/>
    <col min="14" max="14" width="8" bestFit="1" customWidth="1"/>
    <col min="15" max="15" width="11.88671875" bestFit="1" customWidth="1"/>
    <col min="16" max="16" width="10.5546875" bestFit="1" customWidth="1"/>
    <col min="17" max="17" width="11.88671875" bestFit="1" customWidth="1"/>
    <col min="18" max="18" width="11.6640625" bestFit="1" customWidth="1"/>
    <col min="20" max="20" width="8" bestFit="1" customWidth="1"/>
    <col min="21" max="21" width="11.88671875" bestFit="1" customWidth="1"/>
    <col min="22" max="22" width="10.5546875" bestFit="1" customWidth="1"/>
    <col min="23" max="23" width="11.88671875" bestFit="1" customWidth="1"/>
    <col min="24" max="24" width="11.44140625" customWidth="1"/>
    <col min="26" max="26" width="8" bestFit="1" customWidth="1"/>
    <col min="27" max="27" width="11.88671875" bestFit="1" customWidth="1"/>
    <col min="28" max="28" width="10.5546875" bestFit="1" customWidth="1"/>
    <col min="29" max="29" width="11.88671875" bestFit="1" customWidth="1"/>
    <col min="30" max="30" width="11.6640625" bestFit="1" customWidth="1"/>
    <col min="32" max="32" width="8" bestFit="1" customWidth="1"/>
    <col min="33" max="33" width="11.88671875" bestFit="1" customWidth="1"/>
    <col min="34" max="34" width="10.5546875" bestFit="1" customWidth="1"/>
    <col min="35" max="35" width="11.88671875" bestFit="1" customWidth="1"/>
    <col min="36" max="36" width="11.6640625" bestFit="1" customWidth="1"/>
    <col min="38" max="38" width="8" bestFit="1" customWidth="1"/>
    <col min="39" max="39" width="11.88671875" bestFit="1" customWidth="1"/>
    <col min="40" max="40" width="10.5546875" bestFit="1" customWidth="1"/>
    <col min="41" max="41" width="11.88671875" bestFit="1" customWidth="1"/>
    <col min="42" max="42" width="11.6640625" bestFit="1" customWidth="1"/>
  </cols>
  <sheetData>
    <row r="1" spans="1:42" x14ac:dyDescent="0.3">
      <c r="A1" s="44" t="e">
        <f>C3*A2</f>
        <v>#VALUE!</v>
      </c>
      <c r="B1" s="43">
        <v>12</v>
      </c>
      <c r="C1" s="42">
        <v>0.185</v>
      </c>
      <c r="E1" s="44" t="e">
        <f>SUM(E4:E27)+A1</f>
        <v>#VALUE!</v>
      </c>
      <c r="F1" s="44" t="e">
        <f>SUM(E4:E15)</f>
        <v>#VALUE!</v>
      </c>
      <c r="H1" s="43">
        <v>24</v>
      </c>
      <c r="I1" s="42">
        <f>'Исходные данные'!D41</f>
        <v>0</v>
      </c>
      <c r="K1" s="44" t="e">
        <f>SUM(K4:K27)+A1</f>
        <v>#VALUE!</v>
      </c>
      <c r="L1" s="44" t="e">
        <f>SUM(K4:K27)</f>
        <v>#VALUE!</v>
      </c>
      <c r="N1" s="43">
        <v>36</v>
      </c>
      <c r="O1" s="42">
        <f>'Исходные данные'!E41</f>
        <v>0</v>
      </c>
      <c r="Q1" s="44" t="e">
        <f>SUM(Q4:Q39)+A1</f>
        <v>#VALUE!</v>
      </c>
      <c r="R1" s="44" t="e">
        <f>SUM(Q4:Q39)</f>
        <v>#VALUE!</v>
      </c>
      <c r="T1" s="43">
        <v>48</v>
      </c>
      <c r="U1" s="42">
        <f>'Исходные данные'!F41</f>
        <v>0</v>
      </c>
      <c r="W1" s="44" t="e">
        <f>SUM(W4:W51)+A1</f>
        <v>#VALUE!</v>
      </c>
      <c r="X1" s="44" t="e">
        <f>SUM(W4:W51)</f>
        <v>#VALUE!</v>
      </c>
      <c r="Z1" s="43">
        <v>60</v>
      </c>
      <c r="AA1" s="42">
        <f>'Исходные данные'!G41</f>
        <v>0</v>
      </c>
      <c r="AC1" s="44" t="e">
        <f>SUM(AC4:AC63)+A1</f>
        <v>#VALUE!</v>
      </c>
      <c r="AD1" s="44" t="e">
        <f>SUM(AC4:AC63)</f>
        <v>#VALUE!</v>
      </c>
      <c r="AF1" s="43">
        <v>72</v>
      </c>
      <c r="AG1" s="42">
        <f>'Исходные данные'!H41</f>
        <v>0</v>
      </c>
      <c r="AI1" s="44" t="e">
        <f>SUM(AI4:AI75)+A1</f>
        <v>#VALUE!</v>
      </c>
      <c r="AJ1" s="44" t="e">
        <f>SUM(AI4:AI75)</f>
        <v>#VALUE!</v>
      </c>
      <c r="AL1" s="43">
        <v>108</v>
      </c>
      <c r="AM1" s="42">
        <f>'Исходные данные'!I41</f>
        <v>0</v>
      </c>
      <c r="AO1" s="44" t="e">
        <f>SUM(AO4:AO87)+A1</f>
        <v>#VALUE!</v>
      </c>
      <c r="AP1" s="44" t="e">
        <f>SUM(AO4:AO111)</f>
        <v>#VALUE!</v>
      </c>
    </row>
    <row r="2" spans="1:42" x14ac:dyDescent="0.3">
      <c r="A2" s="91" t="e">
        <f>'Исходные данные'!#REF!</f>
        <v>#REF!</v>
      </c>
      <c r="B2" s="29" t="s">
        <v>23</v>
      </c>
      <c r="C2" s="29" t="s">
        <v>24</v>
      </c>
      <c r="D2" s="29" t="s">
        <v>25</v>
      </c>
      <c r="E2" s="29" t="s">
        <v>26</v>
      </c>
      <c r="F2" s="29" t="s">
        <v>16</v>
      </c>
      <c r="H2" s="29" t="s">
        <v>23</v>
      </c>
      <c r="I2" s="29" t="s">
        <v>24</v>
      </c>
      <c r="J2" s="29" t="s">
        <v>25</v>
      </c>
      <c r="K2" s="29" t="s">
        <v>26</v>
      </c>
      <c r="L2" s="29" t="s">
        <v>16</v>
      </c>
      <c r="N2" s="29" t="s">
        <v>23</v>
      </c>
      <c r="O2" s="29" t="s">
        <v>24</v>
      </c>
      <c r="P2" s="29" t="s">
        <v>25</v>
      </c>
      <c r="Q2" s="29" t="s">
        <v>26</v>
      </c>
      <c r="R2" s="29" t="s">
        <v>16</v>
      </c>
      <c r="T2" s="29" t="s">
        <v>23</v>
      </c>
      <c r="U2" s="29" t="s">
        <v>24</v>
      </c>
      <c r="V2" s="29" t="s">
        <v>25</v>
      </c>
      <c r="W2" s="29" t="s">
        <v>26</v>
      </c>
      <c r="X2" s="29" t="s">
        <v>16</v>
      </c>
      <c r="Z2" s="29" t="s">
        <v>23</v>
      </c>
      <c r="AA2" s="29" t="s">
        <v>24</v>
      </c>
      <c r="AB2" s="29" t="s">
        <v>25</v>
      </c>
      <c r="AC2" s="29" t="s">
        <v>26</v>
      </c>
      <c r="AD2" s="29" t="s">
        <v>16</v>
      </c>
      <c r="AF2" s="29" t="s">
        <v>23</v>
      </c>
      <c r="AG2" s="29" t="s">
        <v>24</v>
      </c>
      <c r="AH2" s="29" t="s">
        <v>25</v>
      </c>
      <c r="AI2" s="29" t="s">
        <v>26</v>
      </c>
      <c r="AJ2" s="29" t="s">
        <v>16</v>
      </c>
      <c r="AL2" s="29" t="s">
        <v>23</v>
      </c>
      <c r="AM2" s="29" t="s">
        <v>24</v>
      </c>
      <c r="AN2" s="29" t="s">
        <v>25</v>
      </c>
      <c r="AO2" s="29" t="s">
        <v>26</v>
      </c>
      <c r="AP2" s="29" t="s">
        <v>16</v>
      </c>
    </row>
    <row r="3" spans="1:42" x14ac:dyDescent="0.3">
      <c r="B3" s="30"/>
      <c r="C3" s="31" t="str">
        <f>'Исходные данные'!C33</f>
        <v>исправьте ошибки</v>
      </c>
      <c r="D3" s="30"/>
      <c r="E3" s="30"/>
      <c r="F3" s="30"/>
      <c r="H3" s="30"/>
      <c r="I3" s="31" t="str">
        <f>C3</f>
        <v>исправьте ошибки</v>
      </c>
      <c r="J3" s="30"/>
      <c r="K3" s="30"/>
      <c r="L3" s="30"/>
      <c r="N3" s="30"/>
      <c r="O3" s="31" t="str">
        <f>I3</f>
        <v>исправьте ошибки</v>
      </c>
      <c r="P3" s="30"/>
      <c r="Q3" s="30"/>
      <c r="R3" s="30"/>
      <c r="T3" s="30"/>
      <c r="U3" s="31" t="str">
        <f>O3</f>
        <v>исправьте ошибки</v>
      </c>
      <c r="V3" s="30"/>
      <c r="W3" s="30"/>
      <c r="X3" s="30"/>
      <c r="Z3" s="30"/>
      <c r="AA3" s="31" t="str">
        <f>U3</f>
        <v>исправьте ошибки</v>
      </c>
      <c r="AB3" s="30"/>
      <c r="AC3" s="30"/>
      <c r="AD3" s="30"/>
      <c r="AF3" s="30"/>
      <c r="AG3" s="31" t="str">
        <f>AA3</f>
        <v>исправьте ошибки</v>
      </c>
      <c r="AH3" s="30"/>
      <c r="AI3" s="30"/>
      <c r="AJ3" s="30"/>
      <c r="AL3" s="30"/>
      <c r="AM3" s="31" t="str">
        <f>AG3</f>
        <v>исправьте ошибки</v>
      </c>
      <c r="AN3" s="30"/>
      <c r="AO3" s="30"/>
      <c r="AP3" s="30"/>
    </row>
    <row r="4" spans="1:42" x14ac:dyDescent="0.3">
      <c r="B4" s="33">
        <v>13</v>
      </c>
      <c r="C4" s="31" t="e">
        <f>C3-D4</f>
        <v>#VALUE!</v>
      </c>
      <c r="D4" s="31" t="e">
        <f>$C$3/$B$1</f>
        <v>#VALUE!</v>
      </c>
      <c r="E4" s="31" t="e">
        <f>C3*$I$1/12</f>
        <v>#VALUE!</v>
      </c>
      <c r="F4" s="31" t="e">
        <f>D4+E4+$A$1/$B$1</f>
        <v>#VALUE!</v>
      </c>
      <c r="H4" s="33">
        <v>13</v>
      </c>
      <c r="I4" s="31" t="e">
        <f>I3-J4</f>
        <v>#VALUE!</v>
      </c>
      <c r="J4" s="31" t="e">
        <f>$C$3/$H$1</f>
        <v>#VALUE!</v>
      </c>
      <c r="K4" s="31" t="e">
        <f>I3*$I$1/12</f>
        <v>#VALUE!</v>
      </c>
      <c r="L4" s="31" t="e">
        <f>J4+K4+$A$1/$H$1</f>
        <v>#VALUE!</v>
      </c>
      <c r="N4" s="33">
        <v>13</v>
      </c>
      <c r="O4" s="31" t="e">
        <f>O3-P4</f>
        <v>#VALUE!</v>
      </c>
      <c r="P4" s="31" t="e">
        <f>$C$3/$N$1</f>
        <v>#VALUE!</v>
      </c>
      <c r="Q4" s="31" t="e">
        <f>O3*$O$1/12</f>
        <v>#VALUE!</v>
      </c>
      <c r="R4" s="31" t="e">
        <f>P4+Q4+$A$1/$N$1</f>
        <v>#VALUE!</v>
      </c>
      <c r="T4" s="33">
        <v>13</v>
      </c>
      <c r="U4" s="31" t="e">
        <f>U3-V4</f>
        <v>#VALUE!</v>
      </c>
      <c r="V4" s="31" t="e">
        <f>$C$3/$T$1</f>
        <v>#VALUE!</v>
      </c>
      <c r="W4" s="31" t="e">
        <f>U3*$U$1/12</f>
        <v>#VALUE!</v>
      </c>
      <c r="X4" s="31" t="e">
        <f>V4+W4+$A$1/$T$1</f>
        <v>#VALUE!</v>
      </c>
      <c r="Z4" s="33">
        <v>13</v>
      </c>
      <c r="AA4" s="31" t="e">
        <f>AA3-AB4</f>
        <v>#VALUE!</v>
      </c>
      <c r="AB4" s="31" t="e">
        <f>$C$3/$Z$1</f>
        <v>#VALUE!</v>
      </c>
      <c r="AC4" s="31" t="e">
        <f>AA3*$AA$1/12</f>
        <v>#VALUE!</v>
      </c>
      <c r="AD4" s="31" t="e">
        <f>AB4+AC4+$A$1/$Z$1</f>
        <v>#VALUE!</v>
      </c>
      <c r="AF4" s="33">
        <v>13</v>
      </c>
      <c r="AG4" s="31" t="e">
        <f>AG3-AH4</f>
        <v>#VALUE!</v>
      </c>
      <c r="AH4" s="31" t="e">
        <f>$C$3/$AF$1</f>
        <v>#VALUE!</v>
      </c>
      <c r="AI4" s="31" t="e">
        <f>AG3*$AG$1/12</f>
        <v>#VALUE!</v>
      </c>
      <c r="AJ4" s="31" t="e">
        <f>AH4+AI4+$A$1/$AF$1</f>
        <v>#VALUE!</v>
      </c>
      <c r="AL4" s="33">
        <v>13</v>
      </c>
      <c r="AM4" s="31" t="e">
        <f>AM3-AN4</f>
        <v>#VALUE!</v>
      </c>
      <c r="AN4" s="31" t="e">
        <f>$C$3/$AL$1</f>
        <v>#VALUE!</v>
      </c>
      <c r="AO4" s="31" t="e">
        <f>AM3*$AM$1/12</f>
        <v>#VALUE!</v>
      </c>
      <c r="AP4" s="31" t="e">
        <f>AN4+AO4+$A$1/$AL$1</f>
        <v>#VALUE!</v>
      </c>
    </row>
    <row r="5" spans="1:42" x14ac:dyDescent="0.3">
      <c r="B5" s="33">
        <v>14</v>
      </c>
      <c r="C5" s="31" t="e">
        <f t="shared" ref="C5:C15" si="0">C4-D5</f>
        <v>#VALUE!</v>
      </c>
      <c r="D5" s="31" t="e">
        <f t="shared" ref="D5:D15" si="1">$C$3/$B$1</f>
        <v>#VALUE!</v>
      </c>
      <c r="E5" s="31" t="e">
        <f t="shared" ref="E5:E15" si="2">C4*$I$1/12</f>
        <v>#VALUE!</v>
      </c>
      <c r="F5" s="31" t="e">
        <f t="shared" ref="F5:F15" si="3">D5+E5+$A$1/$B$1</f>
        <v>#VALUE!</v>
      </c>
      <c r="H5" s="33">
        <v>14</v>
      </c>
      <c r="I5" s="31" t="e">
        <f t="shared" ref="I5:I14" si="4">I4-J5</f>
        <v>#VALUE!</v>
      </c>
      <c r="J5" s="31" t="e">
        <f t="shared" ref="J5:J27" si="5">$C$3/$H$1</f>
        <v>#VALUE!</v>
      </c>
      <c r="K5" s="31" t="e">
        <f t="shared" ref="K5:K27" si="6">I4*$I$1/12</f>
        <v>#VALUE!</v>
      </c>
      <c r="L5" s="31" t="e">
        <f t="shared" ref="L5:L27" si="7">J5+K5</f>
        <v>#VALUE!</v>
      </c>
      <c r="N5" s="33">
        <v>14</v>
      </c>
      <c r="O5" s="31" t="e">
        <f t="shared" ref="O5:O14" si="8">O4-P5</f>
        <v>#VALUE!</v>
      </c>
      <c r="P5" s="31" t="e">
        <f t="shared" ref="P5:P39" si="9">$C$3/$N$1</f>
        <v>#VALUE!</v>
      </c>
      <c r="Q5" s="31" t="e">
        <f t="shared" ref="Q5:Q39" si="10">O4*$O$1/12</f>
        <v>#VALUE!</v>
      </c>
      <c r="R5" s="31" t="e">
        <f t="shared" ref="R5:R39" si="11">P5+Q5+$A$1/$N$1</f>
        <v>#VALUE!</v>
      </c>
      <c r="T5" s="33">
        <v>14</v>
      </c>
      <c r="U5" s="31" t="e">
        <f t="shared" ref="U5:U14" si="12">U4-V5</f>
        <v>#VALUE!</v>
      </c>
      <c r="V5" s="31" t="e">
        <f t="shared" ref="V5:V51" si="13">$C$3/$T$1</f>
        <v>#VALUE!</v>
      </c>
      <c r="W5" s="31" t="e">
        <f t="shared" ref="W5:W51" si="14">U4*$U$1/12</f>
        <v>#VALUE!</v>
      </c>
      <c r="X5" s="31" t="e">
        <f t="shared" ref="X5:X51" si="15">V5+W5+$A$1/$T$1</f>
        <v>#VALUE!</v>
      </c>
      <c r="Z5" s="33">
        <v>14</v>
      </c>
      <c r="AA5" s="31" t="e">
        <f t="shared" ref="AA5:AA14" si="16">AA4-AB5</f>
        <v>#VALUE!</v>
      </c>
      <c r="AB5" s="31" t="e">
        <f t="shared" ref="AB5:AB63" si="17">$C$3/$Z$1</f>
        <v>#VALUE!</v>
      </c>
      <c r="AC5" s="31" t="e">
        <f t="shared" ref="AC5:AC63" si="18">AA4*$AA$1/12</f>
        <v>#VALUE!</v>
      </c>
      <c r="AD5" s="31" t="e">
        <f t="shared" ref="AD5:AD63" si="19">AB5+AC5+$A$1/$Z$1</f>
        <v>#VALUE!</v>
      </c>
      <c r="AF5" s="33">
        <v>14</v>
      </c>
      <c r="AG5" s="31" t="e">
        <f t="shared" ref="AG5:AG14" si="20">AG4-AH5</f>
        <v>#VALUE!</v>
      </c>
      <c r="AH5" s="31" t="e">
        <f t="shared" ref="AH5:AH68" si="21">$C$3/$AF$1</f>
        <v>#VALUE!</v>
      </c>
      <c r="AI5" s="31" t="e">
        <f t="shared" ref="AI5:AI68" si="22">AG4*$AG$1/12</f>
        <v>#VALUE!</v>
      </c>
      <c r="AJ5" s="31" t="e">
        <f t="shared" ref="AJ5:AJ68" si="23">AH5+AI5+$A$1/$AF$1</f>
        <v>#VALUE!</v>
      </c>
      <c r="AL5" s="33">
        <v>14</v>
      </c>
      <c r="AM5" s="31" t="e">
        <f t="shared" ref="AM5:AM68" si="24">AM4-AN5</f>
        <v>#VALUE!</v>
      </c>
      <c r="AN5" s="31" t="e">
        <f t="shared" ref="AN5:AN68" si="25">$C$3/$AL$1</f>
        <v>#VALUE!</v>
      </c>
      <c r="AO5" s="31" t="e">
        <f t="shared" ref="AO5:AO68" si="26">AM4*$AM$1/12</f>
        <v>#VALUE!</v>
      </c>
      <c r="AP5" s="31" t="e">
        <f t="shared" ref="AP5:AP68" si="27">AN5+AO5+$A$1/$AL$1</f>
        <v>#VALUE!</v>
      </c>
    </row>
    <row r="6" spans="1:42" x14ac:dyDescent="0.3">
      <c r="B6" s="33">
        <v>15</v>
      </c>
      <c r="C6" s="31" t="e">
        <f t="shared" si="0"/>
        <v>#VALUE!</v>
      </c>
      <c r="D6" s="31" t="e">
        <f t="shared" si="1"/>
        <v>#VALUE!</v>
      </c>
      <c r="E6" s="31" t="e">
        <f t="shared" si="2"/>
        <v>#VALUE!</v>
      </c>
      <c r="F6" s="31" t="e">
        <f t="shared" si="3"/>
        <v>#VALUE!</v>
      </c>
      <c r="H6" s="33">
        <v>15</v>
      </c>
      <c r="I6" s="31" t="e">
        <f t="shared" si="4"/>
        <v>#VALUE!</v>
      </c>
      <c r="J6" s="31" t="e">
        <f t="shared" si="5"/>
        <v>#VALUE!</v>
      </c>
      <c r="K6" s="31" t="e">
        <f t="shared" si="6"/>
        <v>#VALUE!</v>
      </c>
      <c r="L6" s="31" t="e">
        <f t="shared" si="7"/>
        <v>#VALUE!</v>
      </c>
      <c r="N6" s="33">
        <v>15</v>
      </c>
      <c r="O6" s="31" t="e">
        <f t="shared" si="8"/>
        <v>#VALUE!</v>
      </c>
      <c r="P6" s="31" t="e">
        <f t="shared" si="9"/>
        <v>#VALUE!</v>
      </c>
      <c r="Q6" s="31" t="e">
        <f t="shared" si="10"/>
        <v>#VALUE!</v>
      </c>
      <c r="R6" s="31" t="e">
        <f t="shared" si="11"/>
        <v>#VALUE!</v>
      </c>
      <c r="T6" s="33">
        <v>15</v>
      </c>
      <c r="U6" s="31" t="e">
        <f t="shared" si="12"/>
        <v>#VALUE!</v>
      </c>
      <c r="V6" s="31" t="e">
        <f t="shared" si="13"/>
        <v>#VALUE!</v>
      </c>
      <c r="W6" s="31" t="e">
        <f t="shared" si="14"/>
        <v>#VALUE!</v>
      </c>
      <c r="X6" s="31" t="e">
        <f t="shared" si="15"/>
        <v>#VALUE!</v>
      </c>
      <c r="Z6" s="33">
        <v>15</v>
      </c>
      <c r="AA6" s="31" t="e">
        <f t="shared" si="16"/>
        <v>#VALUE!</v>
      </c>
      <c r="AB6" s="31" t="e">
        <f t="shared" si="17"/>
        <v>#VALUE!</v>
      </c>
      <c r="AC6" s="31" t="e">
        <f t="shared" si="18"/>
        <v>#VALUE!</v>
      </c>
      <c r="AD6" s="31" t="e">
        <f t="shared" si="19"/>
        <v>#VALUE!</v>
      </c>
      <c r="AF6" s="33">
        <v>15</v>
      </c>
      <c r="AG6" s="31" t="e">
        <f t="shared" si="20"/>
        <v>#VALUE!</v>
      </c>
      <c r="AH6" s="31" t="e">
        <f t="shared" si="21"/>
        <v>#VALUE!</v>
      </c>
      <c r="AI6" s="31" t="e">
        <f t="shared" si="22"/>
        <v>#VALUE!</v>
      </c>
      <c r="AJ6" s="31" t="e">
        <f t="shared" si="23"/>
        <v>#VALUE!</v>
      </c>
      <c r="AL6" s="33">
        <v>15</v>
      </c>
      <c r="AM6" s="31" t="e">
        <f t="shared" si="24"/>
        <v>#VALUE!</v>
      </c>
      <c r="AN6" s="31" t="e">
        <f t="shared" si="25"/>
        <v>#VALUE!</v>
      </c>
      <c r="AO6" s="31" t="e">
        <f t="shared" si="26"/>
        <v>#VALUE!</v>
      </c>
      <c r="AP6" s="31" t="e">
        <f t="shared" si="27"/>
        <v>#VALUE!</v>
      </c>
    </row>
    <row r="7" spans="1:42" x14ac:dyDescent="0.3">
      <c r="B7" s="33">
        <v>16</v>
      </c>
      <c r="C7" s="31" t="e">
        <f t="shared" si="0"/>
        <v>#VALUE!</v>
      </c>
      <c r="D7" s="31" t="e">
        <f t="shared" si="1"/>
        <v>#VALUE!</v>
      </c>
      <c r="E7" s="31" t="e">
        <f t="shared" si="2"/>
        <v>#VALUE!</v>
      </c>
      <c r="F7" s="31" t="e">
        <f t="shared" si="3"/>
        <v>#VALUE!</v>
      </c>
      <c r="H7" s="33">
        <v>16</v>
      </c>
      <c r="I7" s="31" t="e">
        <f t="shared" si="4"/>
        <v>#VALUE!</v>
      </c>
      <c r="J7" s="31" t="e">
        <f t="shared" si="5"/>
        <v>#VALUE!</v>
      </c>
      <c r="K7" s="31" t="e">
        <f t="shared" si="6"/>
        <v>#VALUE!</v>
      </c>
      <c r="L7" s="31" t="e">
        <f t="shared" si="7"/>
        <v>#VALUE!</v>
      </c>
      <c r="N7" s="33">
        <v>16</v>
      </c>
      <c r="O7" s="31" t="e">
        <f t="shared" si="8"/>
        <v>#VALUE!</v>
      </c>
      <c r="P7" s="31" t="e">
        <f t="shared" si="9"/>
        <v>#VALUE!</v>
      </c>
      <c r="Q7" s="31" t="e">
        <f t="shared" si="10"/>
        <v>#VALUE!</v>
      </c>
      <c r="R7" s="31" t="e">
        <f t="shared" si="11"/>
        <v>#VALUE!</v>
      </c>
      <c r="T7" s="33">
        <v>16</v>
      </c>
      <c r="U7" s="31" t="e">
        <f t="shared" si="12"/>
        <v>#VALUE!</v>
      </c>
      <c r="V7" s="31" t="e">
        <f t="shared" si="13"/>
        <v>#VALUE!</v>
      </c>
      <c r="W7" s="31" t="e">
        <f t="shared" si="14"/>
        <v>#VALUE!</v>
      </c>
      <c r="X7" s="31" t="e">
        <f t="shared" si="15"/>
        <v>#VALUE!</v>
      </c>
      <c r="Z7" s="33">
        <v>16</v>
      </c>
      <c r="AA7" s="31" t="e">
        <f t="shared" si="16"/>
        <v>#VALUE!</v>
      </c>
      <c r="AB7" s="31" t="e">
        <f t="shared" si="17"/>
        <v>#VALUE!</v>
      </c>
      <c r="AC7" s="31" t="e">
        <f t="shared" si="18"/>
        <v>#VALUE!</v>
      </c>
      <c r="AD7" s="31" t="e">
        <f t="shared" si="19"/>
        <v>#VALUE!</v>
      </c>
      <c r="AF7" s="33">
        <v>16</v>
      </c>
      <c r="AG7" s="31" t="e">
        <f t="shared" si="20"/>
        <v>#VALUE!</v>
      </c>
      <c r="AH7" s="31" t="e">
        <f t="shared" si="21"/>
        <v>#VALUE!</v>
      </c>
      <c r="AI7" s="31" t="e">
        <f t="shared" si="22"/>
        <v>#VALUE!</v>
      </c>
      <c r="AJ7" s="31" t="e">
        <f t="shared" si="23"/>
        <v>#VALUE!</v>
      </c>
      <c r="AL7" s="33">
        <v>16</v>
      </c>
      <c r="AM7" s="31" t="e">
        <f t="shared" si="24"/>
        <v>#VALUE!</v>
      </c>
      <c r="AN7" s="31" t="e">
        <f t="shared" si="25"/>
        <v>#VALUE!</v>
      </c>
      <c r="AO7" s="31" t="e">
        <f t="shared" si="26"/>
        <v>#VALUE!</v>
      </c>
      <c r="AP7" s="31" t="e">
        <f t="shared" si="27"/>
        <v>#VALUE!</v>
      </c>
    </row>
    <row r="8" spans="1:42" x14ac:dyDescent="0.3">
      <c r="B8" s="33">
        <v>17</v>
      </c>
      <c r="C8" s="31" t="e">
        <f t="shared" si="0"/>
        <v>#VALUE!</v>
      </c>
      <c r="D8" s="31" t="e">
        <f t="shared" si="1"/>
        <v>#VALUE!</v>
      </c>
      <c r="E8" s="31" t="e">
        <f t="shared" si="2"/>
        <v>#VALUE!</v>
      </c>
      <c r="F8" s="31" t="e">
        <f t="shared" si="3"/>
        <v>#VALUE!</v>
      </c>
      <c r="H8" s="33">
        <v>17</v>
      </c>
      <c r="I8" s="31" t="e">
        <f t="shared" si="4"/>
        <v>#VALUE!</v>
      </c>
      <c r="J8" s="31" t="e">
        <f t="shared" si="5"/>
        <v>#VALUE!</v>
      </c>
      <c r="K8" s="31" t="e">
        <f t="shared" si="6"/>
        <v>#VALUE!</v>
      </c>
      <c r="L8" s="31" t="e">
        <f t="shared" si="7"/>
        <v>#VALUE!</v>
      </c>
      <c r="N8" s="33">
        <v>17</v>
      </c>
      <c r="O8" s="31" t="e">
        <f t="shared" si="8"/>
        <v>#VALUE!</v>
      </c>
      <c r="P8" s="31" t="e">
        <f t="shared" si="9"/>
        <v>#VALUE!</v>
      </c>
      <c r="Q8" s="31" t="e">
        <f t="shared" si="10"/>
        <v>#VALUE!</v>
      </c>
      <c r="R8" s="31" t="e">
        <f t="shared" si="11"/>
        <v>#VALUE!</v>
      </c>
      <c r="T8" s="33">
        <v>17</v>
      </c>
      <c r="U8" s="31" t="e">
        <f t="shared" si="12"/>
        <v>#VALUE!</v>
      </c>
      <c r="V8" s="31" t="e">
        <f t="shared" si="13"/>
        <v>#VALUE!</v>
      </c>
      <c r="W8" s="31" t="e">
        <f t="shared" si="14"/>
        <v>#VALUE!</v>
      </c>
      <c r="X8" s="31" t="e">
        <f t="shared" si="15"/>
        <v>#VALUE!</v>
      </c>
      <c r="Z8" s="33">
        <v>17</v>
      </c>
      <c r="AA8" s="31" t="e">
        <f t="shared" si="16"/>
        <v>#VALUE!</v>
      </c>
      <c r="AB8" s="31" t="e">
        <f t="shared" si="17"/>
        <v>#VALUE!</v>
      </c>
      <c r="AC8" s="31" t="e">
        <f t="shared" si="18"/>
        <v>#VALUE!</v>
      </c>
      <c r="AD8" s="31" t="e">
        <f t="shared" si="19"/>
        <v>#VALUE!</v>
      </c>
      <c r="AF8" s="33">
        <v>17</v>
      </c>
      <c r="AG8" s="31" t="e">
        <f t="shared" si="20"/>
        <v>#VALUE!</v>
      </c>
      <c r="AH8" s="31" t="e">
        <f t="shared" si="21"/>
        <v>#VALUE!</v>
      </c>
      <c r="AI8" s="31" t="e">
        <f t="shared" si="22"/>
        <v>#VALUE!</v>
      </c>
      <c r="AJ8" s="31" t="e">
        <f t="shared" si="23"/>
        <v>#VALUE!</v>
      </c>
      <c r="AL8" s="33">
        <v>17</v>
      </c>
      <c r="AM8" s="31" t="e">
        <f t="shared" si="24"/>
        <v>#VALUE!</v>
      </c>
      <c r="AN8" s="31" t="e">
        <f t="shared" si="25"/>
        <v>#VALUE!</v>
      </c>
      <c r="AO8" s="31" t="e">
        <f t="shared" si="26"/>
        <v>#VALUE!</v>
      </c>
      <c r="AP8" s="31" t="e">
        <f t="shared" si="27"/>
        <v>#VALUE!</v>
      </c>
    </row>
    <row r="9" spans="1:42" x14ac:dyDescent="0.3">
      <c r="B9" s="33">
        <v>18</v>
      </c>
      <c r="C9" s="31" t="e">
        <f t="shared" si="0"/>
        <v>#VALUE!</v>
      </c>
      <c r="D9" s="31" t="e">
        <f t="shared" si="1"/>
        <v>#VALUE!</v>
      </c>
      <c r="E9" s="31" t="e">
        <f t="shared" si="2"/>
        <v>#VALUE!</v>
      </c>
      <c r="F9" s="31" t="e">
        <f t="shared" si="3"/>
        <v>#VALUE!</v>
      </c>
      <c r="H9" s="33">
        <v>18</v>
      </c>
      <c r="I9" s="31" t="e">
        <f t="shared" si="4"/>
        <v>#VALUE!</v>
      </c>
      <c r="J9" s="31" t="e">
        <f t="shared" si="5"/>
        <v>#VALUE!</v>
      </c>
      <c r="K9" s="31" t="e">
        <f t="shared" si="6"/>
        <v>#VALUE!</v>
      </c>
      <c r="L9" s="31" t="e">
        <f t="shared" si="7"/>
        <v>#VALUE!</v>
      </c>
      <c r="N9" s="33">
        <v>18</v>
      </c>
      <c r="O9" s="31" t="e">
        <f t="shared" si="8"/>
        <v>#VALUE!</v>
      </c>
      <c r="P9" s="31" t="e">
        <f t="shared" si="9"/>
        <v>#VALUE!</v>
      </c>
      <c r="Q9" s="31" t="e">
        <f t="shared" si="10"/>
        <v>#VALUE!</v>
      </c>
      <c r="R9" s="31" t="e">
        <f t="shared" si="11"/>
        <v>#VALUE!</v>
      </c>
      <c r="T9" s="33">
        <v>18</v>
      </c>
      <c r="U9" s="31" t="e">
        <f t="shared" si="12"/>
        <v>#VALUE!</v>
      </c>
      <c r="V9" s="31" t="e">
        <f t="shared" si="13"/>
        <v>#VALUE!</v>
      </c>
      <c r="W9" s="31" t="e">
        <f t="shared" si="14"/>
        <v>#VALUE!</v>
      </c>
      <c r="X9" s="31" t="e">
        <f t="shared" si="15"/>
        <v>#VALUE!</v>
      </c>
      <c r="Z9" s="33">
        <v>18</v>
      </c>
      <c r="AA9" s="31" t="e">
        <f t="shared" si="16"/>
        <v>#VALUE!</v>
      </c>
      <c r="AB9" s="31" t="e">
        <f t="shared" si="17"/>
        <v>#VALUE!</v>
      </c>
      <c r="AC9" s="31" t="e">
        <f t="shared" si="18"/>
        <v>#VALUE!</v>
      </c>
      <c r="AD9" s="31" t="e">
        <f t="shared" si="19"/>
        <v>#VALUE!</v>
      </c>
      <c r="AF9" s="33">
        <v>18</v>
      </c>
      <c r="AG9" s="31" t="e">
        <f t="shared" si="20"/>
        <v>#VALUE!</v>
      </c>
      <c r="AH9" s="31" t="e">
        <f t="shared" si="21"/>
        <v>#VALUE!</v>
      </c>
      <c r="AI9" s="31" t="e">
        <f t="shared" si="22"/>
        <v>#VALUE!</v>
      </c>
      <c r="AJ9" s="31" t="e">
        <f t="shared" si="23"/>
        <v>#VALUE!</v>
      </c>
      <c r="AL9" s="33">
        <v>18</v>
      </c>
      <c r="AM9" s="31" t="e">
        <f t="shared" si="24"/>
        <v>#VALUE!</v>
      </c>
      <c r="AN9" s="31" t="e">
        <f t="shared" si="25"/>
        <v>#VALUE!</v>
      </c>
      <c r="AO9" s="31" t="e">
        <f t="shared" si="26"/>
        <v>#VALUE!</v>
      </c>
      <c r="AP9" s="31" t="e">
        <f t="shared" si="27"/>
        <v>#VALUE!</v>
      </c>
    </row>
    <row r="10" spans="1:42" x14ac:dyDescent="0.3">
      <c r="B10" s="33">
        <v>19</v>
      </c>
      <c r="C10" s="31" t="e">
        <f t="shared" si="0"/>
        <v>#VALUE!</v>
      </c>
      <c r="D10" s="31" t="e">
        <f t="shared" si="1"/>
        <v>#VALUE!</v>
      </c>
      <c r="E10" s="31" t="e">
        <f t="shared" si="2"/>
        <v>#VALUE!</v>
      </c>
      <c r="F10" s="31" t="e">
        <f t="shared" si="3"/>
        <v>#VALUE!</v>
      </c>
      <c r="H10" s="33">
        <v>19</v>
      </c>
      <c r="I10" s="31" t="e">
        <f t="shared" si="4"/>
        <v>#VALUE!</v>
      </c>
      <c r="J10" s="31" t="e">
        <f t="shared" si="5"/>
        <v>#VALUE!</v>
      </c>
      <c r="K10" s="31" t="e">
        <f t="shared" si="6"/>
        <v>#VALUE!</v>
      </c>
      <c r="L10" s="31" t="e">
        <f t="shared" si="7"/>
        <v>#VALUE!</v>
      </c>
      <c r="N10" s="33">
        <v>19</v>
      </c>
      <c r="O10" s="31" t="e">
        <f t="shared" si="8"/>
        <v>#VALUE!</v>
      </c>
      <c r="P10" s="31" t="e">
        <f t="shared" si="9"/>
        <v>#VALUE!</v>
      </c>
      <c r="Q10" s="31" t="e">
        <f t="shared" si="10"/>
        <v>#VALUE!</v>
      </c>
      <c r="R10" s="31" t="e">
        <f t="shared" si="11"/>
        <v>#VALUE!</v>
      </c>
      <c r="T10" s="33">
        <v>19</v>
      </c>
      <c r="U10" s="31" t="e">
        <f t="shared" si="12"/>
        <v>#VALUE!</v>
      </c>
      <c r="V10" s="31" t="e">
        <f t="shared" si="13"/>
        <v>#VALUE!</v>
      </c>
      <c r="W10" s="31" t="e">
        <f t="shared" si="14"/>
        <v>#VALUE!</v>
      </c>
      <c r="X10" s="31" t="e">
        <f t="shared" si="15"/>
        <v>#VALUE!</v>
      </c>
      <c r="Z10" s="33">
        <v>19</v>
      </c>
      <c r="AA10" s="31" t="e">
        <f t="shared" si="16"/>
        <v>#VALUE!</v>
      </c>
      <c r="AB10" s="31" t="e">
        <f t="shared" si="17"/>
        <v>#VALUE!</v>
      </c>
      <c r="AC10" s="31" t="e">
        <f t="shared" si="18"/>
        <v>#VALUE!</v>
      </c>
      <c r="AD10" s="31" t="e">
        <f t="shared" si="19"/>
        <v>#VALUE!</v>
      </c>
      <c r="AF10" s="33">
        <v>19</v>
      </c>
      <c r="AG10" s="31" t="e">
        <f t="shared" si="20"/>
        <v>#VALUE!</v>
      </c>
      <c r="AH10" s="31" t="e">
        <f t="shared" si="21"/>
        <v>#VALUE!</v>
      </c>
      <c r="AI10" s="31" t="e">
        <f t="shared" si="22"/>
        <v>#VALUE!</v>
      </c>
      <c r="AJ10" s="31" t="e">
        <f t="shared" si="23"/>
        <v>#VALUE!</v>
      </c>
      <c r="AL10" s="33">
        <v>19</v>
      </c>
      <c r="AM10" s="31" t="e">
        <f t="shared" si="24"/>
        <v>#VALUE!</v>
      </c>
      <c r="AN10" s="31" t="e">
        <f t="shared" si="25"/>
        <v>#VALUE!</v>
      </c>
      <c r="AO10" s="31" t="e">
        <f t="shared" si="26"/>
        <v>#VALUE!</v>
      </c>
      <c r="AP10" s="31" t="e">
        <f t="shared" si="27"/>
        <v>#VALUE!</v>
      </c>
    </row>
    <row r="11" spans="1:42" x14ac:dyDescent="0.3">
      <c r="B11" s="33">
        <v>20</v>
      </c>
      <c r="C11" s="31" t="e">
        <f t="shared" si="0"/>
        <v>#VALUE!</v>
      </c>
      <c r="D11" s="31" t="e">
        <f t="shared" si="1"/>
        <v>#VALUE!</v>
      </c>
      <c r="E11" s="31" t="e">
        <f t="shared" si="2"/>
        <v>#VALUE!</v>
      </c>
      <c r="F11" s="31" t="e">
        <f t="shared" si="3"/>
        <v>#VALUE!</v>
      </c>
      <c r="H11" s="33">
        <v>20</v>
      </c>
      <c r="I11" s="31" t="e">
        <f t="shared" si="4"/>
        <v>#VALUE!</v>
      </c>
      <c r="J11" s="31" t="e">
        <f t="shared" si="5"/>
        <v>#VALUE!</v>
      </c>
      <c r="K11" s="31" t="e">
        <f t="shared" si="6"/>
        <v>#VALUE!</v>
      </c>
      <c r="L11" s="31" t="e">
        <f t="shared" si="7"/>
        <v>#VALUE!</v>
      </c>
      <c r="N11" s="33">
        <v>20</v>
      </c>
      <c r="O11" s="31" t="e">
        <f t="shared" si="8"/>
        <v>#VALUE!</v>
      </c>
      <c r="P11" s="31" t="e">
        <f t="shared" si="9"/>
        <v>#VALUE!</v>
      </c>
      <c r="Q11" s="31" t="e">
        <f t="shared" si="10"/>
        <v>#VALUE!</v>
      </c>
      <c r="R11" s="31" t="e">
        <f t="shared" si="11"/>
        <v>#VALUE!</v>
      </c>
      <c r="T11" s="33">
        <v>20</v>
      </c>
      <c r="U11" s="31" t="e">
        <f t="shared" si="12"/>
        <v>#VALUE!</v>
      </c>
      <c r="V11" s="31" t="e">
        <f t="shared" si="13"/>
        <v>#VALUE!</v>
      </c>
      <c r="W11" s="31" t="e">
        <f t="shared" si="14"/>
        <v>#VALUE!</v>
      </c>
      <c r="X11" s="31" t="e">
        <f t="shared" si="15"/>
        <v>#VALUE!</v>
      </c>
      <c r="Z11" s="33">
        <v>20</v>
      </c>
      <c r="AA11" s="31" t="e">
        <f t="shared" si="16"/>
        <v>#VALUE!</v>
      </c>
      <c r="AB11" s="31" t="e">
        <f t="shared" si="17"/>
        <v>#VALUE!</v>
      </c>
      <c r="AC11" s="31" t="e">
        <f t="shared" si="18"/>
        <v>#VALUE!</v>
      </c>
      <c r="AD11" s="31" t="e">
        <f t="shared" si="19"/>
        <v>#VALUE!</v>
      </c>
      <c r="AF11" s="33">
        <v>20</v>
      </c>
      <c r="AG11" s="31" t="e">
        <f t="shared" si="20"/>
        <v>#VALUE!</v>
      </c>
      <c r="AH11" s="31" t="e">
        <f t="shared" si="21"/>
        <v>#VALUE!</v>
      </c>
      <c r="AI11" s="31" t="e">
        <f t="shared" si="22"/>
        <v>#VALUE!</v>
      </c>
      <c r="AJ11" s="31" t="e">
        <f t="shared" si="23"/>
        <v>#VALUE!</v>
      </c>
      <c r="AL11" s="33">
        <v>20</v>
      </c>
      <c r="AM11" s="31" t="e">
        <f t="shared" si="24"/>
        <v>#VALUE!</v>
      </c>
      <c r="AN11" s="31" t="e">
        <f t="shared" si="25"/>
        <v>#VALUE!</v>
      </c>
      <c r="AO11" s="31" t="e">
        <f t="shared" si="26"/>
        <v>#VALUE!</v>
      </c>
      <c r="AP11" s="31" t="e">
        <f t="shared" si="27"/>
        <v>#VALUE!</v>
      </c>
    </row>
    <row r="12" spans="1:42" x14ac:dyDescent="0.3">
      <c r="B12" s="33">
        <v>21</v>
      </c>
      <c r="C12" s="31" t="e">
        <f t="shared" si="0"/>
        <v>#VALUE!</v>
      </c>
      <c r="D12" s="31" t="e">
        <f t="shared" si="1"/>
        <v>#VALUE!</v>
      </c>
      <c r="E12" s="31" t="e">
        <f t="shared" si="2"/>
        <v>#VALUE!</v>
      </c>
      <c r="F12" s="31" t="e">
        <f t="shared" si="3"/>
        <v>#VALUE!</v>
      </c>
      <c r="H12" s="33">
        <v>21</v>
      </c>
      <c r="I12" s="31" t="e">
        <f t="shared" si="4"/>
        <v>#VALUE!</v>
      </c>
      <c r="J12" s="31" t="e">
        <f t="shared" si="5"/>
        <v>#VALUE!</v>
      </c>
      <c r="K12" s="31" t="e">
        <f t="shared" si="6"/>
        <v>#VALUE!</v>
      </c>
      <c r="L12" s="31" t="e">
        <f t="shared" si="7"/>
        <v>#VALUE!</v>
      </c>
      <c r="N12" s="33">
        <v>21</v>
      </c>
      <c r="O12" s="31" t="e">
        <f t="shared" si="8"/>
        <v>#VALUE!</v>
      </c>
      <c r="P12" s="31" t="e">
        <f t="shared" si="9"/>
        <v>#VALUE!</v>
      </c>
      <c r="Q12" s="31" t="e">
        <f t="shared" si="10"/>
        <v>#VALUE!</v>
      </c>
      <c r="R12" s="31" t="e">
        <f t="shared" si="11"/>
        <v>#VALUE!</v>
      </c>
      <c r="T12" s="33">
        <v>21</v>
      </c>
      <c r="U12" s="31" t="e">
        <f t="shared" si="12"/>
        <v>#VALUE!</v>
      </c>
      <c r="V12" s="31" t="e">
        <f t="shared" si="13"/>
        <v>#VALUE!</v>
      </c>
      <c r="W12" s="31" t="e">
        <f t="shared" si="14"/>
        <v>#VALUE!</v>
      </c>
      <c r="X12" s="31" t="e">
        <f t="shared" si="15"/>
        <v>#VALUE!</v>
      </c>
      <c r="Z12" s="33">
        <v>21</v>
      </c>
      <c r="AA12" s="31" t="e">
        <f t="shared" si="16"/>
        <v>#VALUE!</v>
      </c>
      <c r="AB12" s="31" t="e">
        <f t="shared" si="17"/>
        <v>#VALUE!</v>
      </c>
      <c r="AC12" s="31" t="e">
        <f t="shared" si="18"/>
        <v>#VALUE!</v>
      </c>
      <c r="AD12" s="31" t="e">
        <f t="shared" si="19"/>
        <v>#VALUE!</v>
      </c>
      <c r="AF12" s="33">
        <v>21</v>
      </c>
      <c r="AG12" s="31" t="e">
        <f t="shared" si="20"/>
        <v>#VALUE!</v>
      </c>
      <c r="AH12" s="31" t="e">
        <f t="shared" si="21"/>
        <v>#VALUE!</v>
      </c>
      <c r="AI12" s="31" t="e">
        <f t="shared" si="22"/>
        <v>#VALUE!</v>
      </c>
      <c r="AJ12" s="31" t="e">
        <f t="shared" si="23"/>
        <v>#VALUE!</v>
      </c>
      <c r="AL12" s="33">
        <v>21</v>
      </c>
      <c r="AM12" s="31" t="e">
        <f t="shared" si="24"/>
        <v>#VALUE!</v>
      </c>
      <c r="AN12" s="31" t="e">
        <f t="shared" si="25"/>
        <v>#VALUE!</v>
      </c>
      <c r="AO12" s="31" t="e">
        <f t="shared" si="26"/>
        <v>#VALUE!</v>
      </c>
      <c r="AP12" s="31" t="e">
        <f t="shared" si="27"/>
        <v>#VALUE!</v>
      </c>
    </row>
    <row r="13" spans="1:42" x14ac:dyDescent="0.3">
      <c r="B13" s="33">
        <v>22</v>
      </c>
      <c r="C13" s="31" t="e">
        <f t="shared" si="0"/>
        <v>#VALUE!</v>
      </c>
      <c r="D13" s="31" t="e">
        <f t="shared" si="1"/>
        <v>#VALUE!</v>
      </c>
      <c r="E13" s="31" t="e">
        <f t="shared" si="2"/>
        <v>#VALUE!</v>
      </c>
      <c r="F13" s="31" t="e">
        <f t="shared" si="3"/>
        <v>#VALUE!</v>
      </c>
      <c r="H13" s="33">
        <v>22</v>
      </c>
      <c r="I13" s="31" t="e">
        <f t="shared" si="4"/>
        <v>#VALUE!</v>
      </c>
      <c r="J13" s="31" t="e">
        <f t="shared" si="5"/>
        <v>#VALUE!</v>
      </c>
      <c r="K13" s="31" t="e">
        <f t="shared" si="6"/>
        <v>#VALUE!</v>
      </c>
      <c r="L13" s="31" t="e">
        <f t="shared" si="7"/>
        <v>#VALUE!</v>
      </c>
      <c r="N13" s="33">
        <v>22</v>
      </c>
      <c r="O13" s="31" t="e">
        <f t="shared" si="8"/>
        <v>#VALUE!</v>
      </c>
      <c r="P13" s="31" t="e">
        <f t="shared" si="9"/>
        <v>#VALUE!</v>
      </c>
      <c r="Q13" s="31" t="e">
        <f t="shared" si="10"/>
        <v>#VALUE!</v>
      </c>
      <c r="R13" s="31" t="e">
        <f t="shared" si="11"/>
        <v>#VALUE!</v>
      </c>
      <c r="T13" s="33">
        <v>22</v>
      </c>
      <c r="U13" s="31" t="e">
        <f t="shared" si="12"/>
        <v>#VALUE!</v>
      </c>
      <c r="V13" s="31" t="e">
        <f t="shared" si="13"/>
        <v>#VALUE!</v>
      </c>
      <c r="W13" s="31" t="e">
        <f t="shared" si="14"/>
        <v>#VALUE!</v>
      </c>
      <c r="X13" s="31" t="e">
        <f t="shared" si="15"/>
        <v>#VALUE!</v>
      </c>
      <c r="Z13" s="33">
        <v>22</v>
      </c>
      <c r="AA13" s="31" t="e">
        <f t="shared" si="16"/>
        <v>#VALUE!</v>
      </c>
      <c r="AB13" s="31" t="e">
        <f t="shared" si="17"/>
        <v>#VALUE!</v>
      </c>
      <c r="AC13" s="31" t="e">
        <f t="shared" si="18"/>
        <v>#VALUE!</v>
      </c>
      <c r="AD13" s="31" t="e">
        <f t="shared" si="19"/>
        <v>#VALUE!</v>
      </c>
      <c r="AF13" s="33">
        <v>22</v>
      </c>
      <c r="AG13" s="31" t="e">
        <f t="shared" si="20"/>
        <v>#VALUE!</v>
      </c>
      <c r="AH13" s="31" t="e">
        <f t="shared" si="21"/>
        <v>#VALUE!</v>
      </c>
      <c r="AI13" s="31" t="e">
        <f t="shared" si="22"/>
        <v>#VALUE!</v>
      </c>
      <c r="AJ13" s="31" t="e">
        <f t="shared" si="23"/>
        <v>#VALUE!</v>
      </c>
      <c r="AL13" s="33">
        <v>22</v>
      </c>
      <c r="AM13" s="31" t="e">
        <f t="shared" si="24"/>
        <v>#VALUE!</v>
      </c>
      <c r="AN13" s="31" t="e">
        <f t="shared" si="25"/>
        <v>#VALUE!</v>
      </c>
      <c r="AO13" s="31" t="e">
        <f t="shared" si="26"/>
        <v>#VALUE!</v>
      </c>
      <c r="AP13" s="31" t="e">
        <f t="shared" si="27"/>
        <v>#VALUE!</v>
      </c>
    </row>
    <row r="14" spans="1:42" x14ac:dyDescent="0.3">
      <c r="B14" s="33">
        <v>23</v>
      </c>
      <c r="C14" s="31" t="e">
        <f t="shared" si="0"/>
        <v>#VALUE!</v>
      </c>
      <c r="D14" s="31" t="e">
        <f t="shared" si="1"/>
        <v>#VALUE!</v>
      </c>
      <c r="E14" s="31" t="e">
        <f t="shared" si="2"/>
        <v>#VALUE!</v>
      </c>
      <c r="F14" s="31" t="e">
        <f t="shared" si="3"/>
        <v>#VALUE!</v>
      </c>
      <c r="H14" s="33">
        <v>23</v>
      </c>
      <c r="I14" s="31" t="e">
        <f t="shared" si="4"/>
        <v>#VALUE!</v>
      </c>
      <c r="J14" s="31" t="e">
        <f t="shared" si="5"/>
        <v>#VALUE!</v>
      </c>
      <c r="K14" s="31" t="e">
        <f t="shared" si="6"/>
        <v>#VALUE!</v>
      </c>
      <c r="L14" s="31" t="e">
        <f t="shared" si="7"/>
        <v>#VALUE!</v>
      </c>
      <c r="N14" s="33">
        <v>23</v>
      </c>
      <c r="O14" s="31" t="e">
        <f t="shared" si="8"/>
        <v>#VALUE!</v>
      </c>
      <c r="P14" s="31" t="e">
        <f t="shared" si="9"/>
        <v>#VALUE!</v>
      </c>
      <c r="Q14" s="31" t="e">
        <f t="shared" si="10"/>
        <v>#VALUE!</v>
      </c>
      <c r="R14" s="31" t="e">
        <f t="shared" si="11"/>
        <v>#VALUE!</v>
      </c>
      <c r="T14" s="33">
        <v>23</v>
      </c>
      <c r="U14" s="31" t="e">
        <f t="shared" si="12"/>
        <v>#VALUE!</v>
      </c>
      <c r="V14" s="31" t="e">
        <f t="shared" si="13"/>
        <v>#VALUE!</v>
      </c>
      <c r="W14" s="31" t="e">
        <f t="shared" si="14"/>
        <v>#VALUE!</v>
      </c>
      <c r="X14" s="31" t="e">
        <f t="shared" si="15"/>
        <v>#VALUE!</v>
      </c>
      <c r="Z14" s="33">
        <v>23</v>
      </c>
      <c r="AA14" s="31" t="e">
        <f t="shared" si="16"/>
        <v>#VALUE!</v>
      </c>
      <c r="AB14" s="31" t="e">
        <f t="shared" si="17"/>
        <v>#VALUE!</v>
      </c>
      <c r="AC14" s="31" t="e">
        <f t="shared" si="18"/>
        <v>#VALUE!</v>
      </c>
      <c r="AD14" s="31" t="e">
        <f t="shared" si="19"/>
        <v>#VALUE!</v>
      </c>
      <c r="AF14" s="33">
        <v>23</v>
      </c>
      <c r="AG14" s="31" t="e">
        <f t="shared" si="20"/>
        <v>#VALUE!</v>
      </c>
      <c r="AH14" s="31" t="e">
        <f t="shared" si="21"/>
        <v>#VALUE!</v>
      </c>
      <c r="AI14" s="31" t="e">
        <f t="shared" si="22"/>
        <v>#VALUE!</v>
      </c>
      <c r="AJ14" s="31" t="e">
        <f t="shared" si="23"/>
        <v>#VALUE!</v>
      </c>
      <c r="AL14" s="33">
        <v>23</v>
      </c>
      <c r="AM14" s="31" t="e">
        <f t="shared" si="24"/>
        <v>#VALUE!</v>
      </c>
      <c r="AN14" s="31" t="e">
        <f t="shared" si="25"/>
        <v>#VALUE!</v>
      </c>
      <c r="AO14" s="31" t="e">
        <f t="shared" si="26"/>
        <v>#VALUE!</v>
      </c>
      <c r="AP14" s="31" t="e">
        <f t="shared" si="27"/>
        <v>#VALUE!</v>
      </c>
    </row>
    <row r="15" spans="1:42" x14ac:dyDescent="0.3">
      <c r="B15" s="33">
        <v>24</v>
      </c>
      <c r="C15" s="31" t="e">
        <f t="shared" si="0"/>
        <v>#VALUE!</v>
      </c>
      <c r="D15" s="31" t="e">
        <f t="shared" si="1"/>
        <v>#VALUE!</v>
      </c>
      <c r="E15" s="31" t="e">
        <f t="shared" si="2"/>
        <v>#VALUE!</v>
      </c>
      <c r="F15" s="31" t="e">
        <f t="shared" si="3"/>
        <v>#VALUE!</v>
      </c>
      <c r="H15" s="33">
        <v>24</v>
      </c>
      <c r="I15" s="31" t="e">
        <f>I14-J15</f>
        <v>#VALUE!</v>
      </c>
      <c r="J15" s="31" t="e">
        <f t="shared" si="5"/>
        <v>#VALUE!</v>
      </c>
      <c r="K15" s="31" t="e">
        <f t="shared" si="6"/>
        <v>#VALUE!</v>
      </c>
      <c r="L15" s="31" t="e">
        <f t="shared" si="7"/>
        <v>#VALUE!</v>
      </c>
      <c r="N15" s="33">
        <v>24</v>
      </c>
      <c r="O15" s="31" t="e">
        <f>O14-P15</f>
        <v>#VALUE!</v>
      </c>
      <c r="P15" s="31" t="e">
        <f t="shared" si="9"/>
        <v>#VALUE!</v>
      </c>
      <c r="Q15" s="31" t="e">
        <f t="shared" si="10"/>
        <v>#VALUE!</v>
      </c>
      <c r="R15" s="31" t="e">
        <f t="shared" si="11"/>
        <v>#VALUE!</v>
      </c>
      <c r="T15" s="33">
        <v>24</v>
      </c>
      <c r="U15" s="31" t="e">
        <f>U14-V15</f>
        <v>#VALUE!</v>
      </c>
      <c r="V15" s="31" t="e">
        <f t="shared" si="13"/>
        <v>#VALUE!</v>
      </c>
      <c r="W15" s="31" t="e">
        <f t="shared" si="14"/>
        <v>#VALUE!</v>
      </c>
      <c r="X15" s="31" t="e">
        <f t="shared" si="15"/>
        <v>#VALUE!</v>
      </c>
      <c r="Z15" s="33">
        <v>24</v>
      </c>
      <c r="AA15" s="31" t="e">
        <f>AA14-AB15</f>
        <v>#VALUE!</v>
      </c>
      <c r="AB15" s="31" t="e">
        <f t="shared" si="17"/>
        <v>#VALUE!</v>
      </c>
      <c r="AC15" s="31" t="e">
        <f t="shared" si="18"/>
        <v>#VALUE!</v>
      </c>
      <c r="AD15" s="31" t="e">
        <f t="shared" si="19"/>
        <v>#VALUE!</v>
      </c>
      <c r="AF15" s="33">
        <v>24</v>
      </c>
      <c r="AG15" s="31" t="e">
        <f>AG14-AH15</f>
        <v>#VALUE!</v>
      </c>
      <c r="AH15" s="31" t="e">
        <f t="shared" si="21"/>
        <v>#VALUE!</v>
      </c>
      <c r="AI15" s="31" t="e">
        <f t="shared" si="22"/>
        <v>#VALUE!</v>
      </c>
      <c r="AJ15" s="31" t="e">
        <f t="shared" si="23"/>
        <v>#VALUE!</v>
      </c>
      <c r="AL15" s="33">
        <v>24</v>
      </c>
      <c r="AM15" s="31" t="e">
        <f t="shared" si="24"/>
        <v>#VALUE!</v>
      </c>
      <c r="AN15" s="31" t="e">
        <f t="shared" si="25"/>
        <v>#VALUE!</v>
      </c>
      <c r="AO15" s="31" t="e">
        <f t="shared" si="26"/>
        <v>#VALUE!</v>
      </c>
      <c r="AP15" s="31" t="e">
        <f t="shared" si="27"/>
        <v>#VALUE!</v>
      </c>
    </row>
    <row r="16" spans="1:42" x14ac:dyDescent="0.3">
      <c r="H16" s="33">
        <v>25</v>
      </c>
      <c r="I16" s="31" t="e">
        <f t="shared" ref="I16:I27" si="28">I15-J16</f>
        <v>#VALUE!</v>
      </c>
      <c r="J16" s="31" t="e">
        <f t="shared" si="5"/>
        <v>#VALUE!</v>
      </c>
      <c r="K16" s="31" t="e">
        <f t="shared" si="6"/>
        <v>#VALUE!</v>
      </c>
      <c r="L16" s="31" t="e">
        <f t="shared" si="7"/>
        <v>#VALUE!</v>
      </c>
      <c r="N16" s="33">
        <v>25</v>
      </c>
      <c r="O16" s="31" t="e">
        <f t="shared" ref="O16:O39" si="29">O15-P16</f>
        <v>#VALUE!</v>
      </c>
      <c r="P16" s="31" t="e">
        <f t="shared" si="9"/>
        <v>#VALUE!</v>
      </c>
      <c r="Q16" s="31" t="e">
        <f t="shared" si="10"/>
        <v>#VALUE!</v>
      </c>
      <c r="R16" s="31" t="e">
        <f t="shared" si="11"/>
        <v>#VALUE!</v>
      </c>
      <c r="T16" s="33">
        <v>25</v>
      </c>
      <c r="U16" s="31" t="e">
        <f t="shared" ref="U16:U51" si="30">U15-V16</f>
        <v>#VALUE!</v>
      </c>
      <c r="V16" s="31" t="e">
        <f t="shared" si="13"/>
        <v>#VALUE!</v>
      </c>
      <c r="W16" s="31" t="e">
        <f t="shared" si="14"/>
        <v>#VALUE!</v>
      </c>
      <c r="X16" s="31" t="e">
        <f t="shared" si="15"/>
        <v>#VALUE!</v>
      </c>
      <c r="Z16" s="33">
        <v>25</v>
      </c>
      <c r="AA16" s="31" t="e">
        <f t="shared" ref="AA16:AA63" si="31">AA15-AB16</f>
        <v>#VALUE!</v>
      </c>
      <c r="AB16" s="31" t="e">
        <f t="shared" si="17"/>
        <v>#VALUE!</v>
      </c>
      <c r="AC16" s="31" t="e">
        <f t="shared" si="18"/>
        <v>#VALUE!</v>
      </c>
      <c r="AD16" s="31" t="e">
        <f t="shared" si="19"/>
        <v>#VALUE!</v>
      </c>
      <c r="AF16" s="33">
        <v>25</v>
      </c>
      <c r="AG16" s="31" t="e">
        <f t="shared" ref="AG16:AG75" si="32">AG15-AH16</f>
        <v>#VALUE!</v>
      </c>
      <c r="AH16" s="31" t="e">
        <f t="shared" si="21"/>
        <v>#VALUE!</v>
      </c>
      <c r="AI16" s="31" t="e">
        <f t="shared" si="22"/>
        <v>#VALUE!</v>
      </c>
      <c r="AJ16" s="31" t="e">
        <f t="shared" si="23"/>
        <v>#VALUE!</v>
      </c>
      <c r="AL16" s="33">
        <v>25</v>
      </c>
      <c r="AM16" s="31" t="e">
        <f t="shared" si="24"/>
        <v>#VALUE!</v>
      </c>
      <c r="AN16" s="31" t="e">
        <f t="shared" si="25"/>
        <v>#VALUE!</v>
      </c>
      <c r="AO16" s="31" t="e">
        <f t="shared" si="26"/>
        <v>#VALUE!</v>
      </c>
      <c r="AP16" s="31" t="e">
        <f t="shared" si="27"/>
        <v>#VALUE!</v>
      </c>
    </row>
    <row r="17" spans="8:42" x14ac:dyDescent="0.3">
      <c r="H17" s="33">
        <v>26</v>
      </c>
      <c r="I17" s="31" t="e">
        <f t="shared" si="28"/>
        <v>#VALUE!</v>
      </c>
      <c r="J17" s="31" t="e">
        <f t="shared" si="5"/>
        <v>#VALUE!</v>
      </c>
      <c r="K17" s="31" t="e">
        <f t="shared" si="6"/>
        <v>#VALUE!</v>
      </c>
      <c r="L17" s="31" t="e">
        <f t="shared" si="7"/>
        <v>#VALUE!</v>
      </c>
      <c r="N17" s="33">
        <v>26</v>
      </c>
      <c r="O17" s="31" t="e">
        <f t="shared" si="29"/>
        <v>#VALUE!</v>
      </c>
      <c r="P17" s="31" t="e">
        <f t="shared" si="9"/>
        <v>#VALUE!</v>
      </c>
      <c r="Q17" s="31" t="e">
        <f t="shared" si="10"/>
        <v>#VALUE!</v>
      </c>
      <c r="R17" s="31" t="e">
        <f t="shared" si="11"/>
        <v>#VALUE!</v>
      </c>
      <c r="T17" s="33">
        <v>26</v>
      </c>
      <c r="U17" s="31" t="e">
        <f t="shared" si="30"/>
        <v>#VALUE!</v>
      </c>
      <c r="V17" s="31" t="e">
        <f t="shared" si="13"/>
        <v>#VALUE!</v>
      </c>
      <c r="W17" s="31" t="e">
        <f t="shared" si="14"/>
        <v>#VALUE!</v>
      </c>
      <c r="X17" s="31" t="e">
        <f t="shared" si="15"/>
        <v>#VALUE!</v>
      </c>
      <c r="Z17" s="33">
        <v>26</v>
      </c>
      <c r="AA17" s="31" t="e">
        <f t="shared" si="31"/>
        <v>#VALUE!</v>
      </c>
      <c r="AB17" s="31" t="e">
        <f t="shared" si="17"/>
        <v>#VALUE!</v>
      </c>
      <c r="AC17" s="31" t="e">
        <f t="shared" si="18"/>
        <v>#VALUE!</v>
      </c>
      <c r="AD17" s="31" t="e">
        <f t="shared" si="19"/>
        <v>#VALUE!</v>
      </c>
      <c r="AF17" s="33">
        <v>26</v>
      </c>
      <c r="AG17" s="31" t="e">
        <f t="shared" si="32"/>
        <v>#VALUE!</v>
      </c>
      <c r="AH17" s="31" t="e">
        <f t="shared" si="21"/>
        <v>#VALUE!</v>
      </c>
      <c r="AI17" s="31" t="e">
        <f t="shared" si="22"/>
        <v>#VALUE!</v>
      </c>
      <c r="AJ17" s="31" t="e">
        <f t="shared" si="23"/>
        <v>#VALUE!</v>
      </c>
      <c r="AL17" s="33">
        <v>26</v>
      </c>
      <c r="AM17" s="31" t="e">
        <f t="shared" si="24"/>
        <v>#VALUE!</v>
      </c>
      <c r="AN17" s="31" t="e">
        <f t="shared" si="25"/>
        <v>#VALUE!</v>
      </c>
      <c r="AO17" s="31" t="e">
        <f t="shared" si="26"/>
        <v>#VALUE!</v>
      </c>
      <c r="AP17" s="31" t="e">
        <f t="shared" si="27"/>
        <v>#VALUE!</v>
      </c>
    </row>
    <row r="18" spans="8:42" x14ac:dyDescent="0.3">
      <c r="H18" s="33">
        <v>27</v>
      </c>
      <c r="I18" s="31" t="e">
        <f t="shared" si="28"/>
        <v>#VALUE!</v>
      </c>
      <c r="J18" s="31" t="e">
        <f t="shared" si="5"/>
        <v>#VALUE!</v>
      </c>
      <c r="K18" s="31" t="e">
        <f t="shared" si="6"/>
        <v>#VALUE!</v>
      </c>
      <c r="L18" s="31" t="e">
        <f t="shared" si="7"/>
        <v>#VALUE!</v>
      </c>
      <c r="N18" s="33">
        <v>27</v>
      </c>
      <c r="O18" s="31" t="e">
        <f t="shared" si="29"/>
        <v>#VALUE!</v>
      </c>
      <c r="P18" s="31" t="e">
        <f t="shared" si="9"/>
        <v>#VALUE!</v>
      </c>
      <c r="Q18" s="31" t="e">
        <f t="shared" si="10"/>
        <v>#VALUE!</v>
      </c>
      <c r="R18" s="31" t="e">
        <f t="shared" si="11"/>
        <v>#VALUE!</v>
      </c>
      <c r="T18" s="33">
        <v>27</v>
      </c>
      <c r="U18" s="31" t="e">
        <f t="shared" si="30"/>
        <v>#VALUE!</v>
      </c>
      <c r="V18" s="31" t="e">
        <f t="shared" si="13"/>
        <v>#VALUE!</v>
      </c>
      <c r="W18" s="31" t="e">
        <f t="shared" si="14"/>
        <v>#VALUE!</v>
      </c>
      <c r="X18" s="31" t="e">
        <f t="shared" si="15"/>
        <v>#VALUE!</v>
      </c>
      <c r="Z18" s="33">
        <v>27</v>
      </c>
      <c r="AA18" s="31" t="e">
        <f t="shared" si="31"/>
        <v>#VALUE!</v>
      </c>
      <c r="AB18" s="31" t="e">
        <f t="shared" si="17"/>
        <v>#VALUE!</v>
      </c>
      <c r="AC18" s="31" t="e">
        <f t="shared" si="18"/>
        <v>#VALUE!</v>
      </c>
      <c r="AD18" s="31" t="e">
        <f t="shared" si="19"/>
        <v>#VALUE!</v>
      </c>
      <c r="AF18" s="33">
        <v>27</v>
      </c>
      <c r="AG18" s="31" t="e">
        <f t="shared" si="32"/>
        <v>#VALUE!</v>
      </c>
      <c r="AH18" s="31" t="e">
        <f t="shared" si="21"/>
        <v>#VALUE!</v>
      </c>
      <c r="AI18" s="31" t="e">
        <f t="shared" si="22"/>
        <v>#VALUE!</v>
      </c>
      <c r="AJ18" s="31" t="e">
        <f t="shared" si="23"/>
        <v>#VALUE!</v>
      </c>
      <c r="AL18" s="33">
        <v>27</v>
      </c>
      <c r="AM18" s="31" t="e">
        <f t="shared" si="24"/>
        <v>#VALUE!</v>
      </c>
      <c r="AN18" s="31" t="e">
        <f t="shared" si="25"/>
        <v>#VALUE!</v>
      </c>
      <c r="AO18" s="31" t="e">
        <f t="shared" si="26"/>
        <v>#VALUE!</v>
      </c>
      <c r="AP18" s="31" t="e">
        <f t="shared" si="27"/>
        <v>#VALUE!</v>
      </c>
    </row>
    <row r="19" spans="8:42" x14ac:dyDescent="0.3">
      <c r="H19" s="33">
        <v>28</v>
      </c>
      <c r="I19" s="31" t="e">
        <f t="shared" si="28"/>
        <v>#VALUE!</v>
      </c>
      <c r="J19" s="31" t="e">
        <f t="shared" si="5"/>
        <v>#VALUE!</v>
      </c>
      <c r="K19" s="31" t="e">
        <f t="shared" si="6"/>
        <v>#VALUE!</v>
      </c>
      <c r="L19" s="31" t="e">
        <f t="shared" si="7"/>
        <v>#VALUE!</v>
      </c>
      <c r="N19" s="33">
        <v>28</v>
      </c>
      <c r="O19" s="31" t="e">
        <f t="shared" si="29"/>
        <v>#VALUE!</v>
      </c>
      <c r="P19" s="31" t="e">
        <f t="shared" si="9"/>
        <v>#VALUE!</v>
      </c>
      <c r="Q19" s="31" t="e">
        <f t="shared" si="10"/>
        <v>#VALUE!</v>
      </c>
      <c r="R19" s="31" t="e">
        <f t="shared" si="11"/>
        <v>#VALUE!</v>
      </c>
      <c r="T19" s="33">
        <v>28</v>
      </c>
      <c r="U19" s="31" t="e">
        <f t="shared" si="30"/>
        <v>#VALUE!</v>
      </c>
      <c r="V19" s="31" t="e">
        <f t="shared" si="13"/>
        <v>#VALUE!</v>
      </c>
      <c r="W19" s="31" t="e">
        <f t="shared" si="14"/>
        <v>#VALUE!</v>
      </c>
      <c r="X19" s="31" t="e">
        <f t="shared" si="15"/>
        <v>#VALUE!</v>
      </c>
      <c r="Z19" s="33">
        <v>28</v>
      </c>
      <c r="AA19" s="31" t="e">
        <f t="shared" si="31"/>
        <v>#VALUE!</v>
      </c>
      <c r="AB19" s="31" t="e">
        <f t="shared" si="17"/>
        <v>#VALUE!</v>
      </c>
      <c r="AC19" s="31" t="e">
        <f t="shared" si="18"/>
        <v>#VALUE!</v>
      </c>
      <c r="AD19" s="31" t="e">
        <f t="shared" si="19"/>
        <v>#VALUE!</v>
      </c>
      <c r="AF19" s="33">
        <v>28</v>
      </c>
      <c r="AG19" s="31" t="e">
        <f t="shared" si="32"/>
        <v>#VALUE!</v>
      </c>
      <c r="AH19" s="31" t="e">
        <f t="shared" si="21"/>
        <v>#VALUE!</v>
      </c>
      <c r="AI19" s="31" t="e">
        <f t="shared" si="22"/>
        <v>#VALUE!</v>
      </c>
      <c r="AJ19" s="31" t="e">
        <f t="shared" si="23"/>
        <v>#VALUE!</v>
      </c>
      <c r="AL19" s="33">
        <v>28</v>
      </c>
      <c r="AM19" s="31" t="e">
        <f t="shared" si="24"/>
        <v>#VALUE!</v>
      </c>
      <c r="AN19" s="31" t="e">
        <f t="shared" si="25"/>
        <v>#VALUE!</v>
      </c>
      <c r="AO19" s="31" t="e">
        <f t="shared" si="26"/>
        <v>#VALUE!</v>
      </c>
      <c r="AP19" s="31" t="e">
        <f t="shared" si="27"/>
        <v>#VALUE!</v>
      </c>
    </row>
    <row r="20" spans="8:42" x14ac:dyDescent="0.3">
      <c r="H20" s="33">
        <v>29</v>
      </c>
      <c r="I20" s="31" t="e">
        <f t="shared" si="28"/>
        <v>#VALUE!</v>
      </c>
      <c r="J20" s="31" t="e">
        <f t="shared" si="5"/>
        <v>#VALUE!</v>
      </c>
      <c r="K20" s="31" t="e">
        <f t="shared" si="6"/>
        <v>#VALUE!</v>
      </c>
      <c r="L20" s="31" t="e">
        <f t="shared" si="7"/>
        <v>#VALUE!</v>
      </c>
      <c r="N20" s="33">
        <v>29</v>
      </c>
      <c r="O20" s="31" t="e">
        <f t="shared" si="29"/>
        <v>#VALUE!</v>
      </c>
      <c r="P20" s="31" t="e">
        <f t="shared" si="9"/>
        <v>#VALUE!</v>
      </c>
      <c r="Q20" s="31" t="e">
        <f t="shared" si="10"/>
        <v>#VALUE!</v>
      </c>
      <c r="R20" s="31" t="e">
        <f t="shared" si="11"/>
        <v>#VALUE!</v>
      </c>
      <c r="T20" s="33">
        <v>29</v>
      </c>
      <c r="U20" s="31" t="e">
        <f t="shared" si="30"/>
        <v>#VALUE!</v>
      </c>
      <c r="V20" s="31" t="e">
        <f t="shared" si="13"/>
        <v>#VALUE!</v>
      </c>
      <c r="W20" s="31" t="e">
        <f t="shared" si="14"/>
        <v>#VALUE!</v>
      </c>
      <c r="X20" s="31" t="e">
        <f t="shared" si="15"/>
        <v>#VALUE!</v>
      </c>
      <c r="Z20" s="33">
        <v>29</v>
      </c>
      <c r="AA20" s="31" t="e">
        <f t="shared" si="31"/>
        <v>#VALUE!</v>
      </c>
      <c r="AB20" s="31" t="e">
        <f t="shared" si="17"/>
        <v>#VALUE!</v>
      </c>
      <c r="AC20" s="31" t="e">
        <f t="shared" si="18"/>
        <v>#VALUE!</v>
      </c>
      <c r="AD20" s="31" t="e">
        <f t="shared" si="19"/>
        <v>#VALUE!</v>
      </c>
      <c r="AF20" s="33">
        <v>29</v>
      </c>
      <c r="AG20" s="31" t="e">
        <f t="shared" si="32"/>
        <v>#VALUE!</v>
      </c>
      <c r="AH20" s="31" t="e">
        <f t="shared" si="21"/>
        <v>#VALUE!</v>
      </c>
      <c r="AI20" s="31" t="e">
        <f t="shared" si="22"/>
        <v>#VALUE!</v>
      </c>
      <c r="AJ20" s="31" t="e">
        <f t="shared" si="23"/>
        <v>#VALUE!</v>
      </c>
      <c r="AL20" s="33">
        <v>29</v>
      </c>
      <c r="AM20" s="31" t="e">
        <f t="shared" si="24"/>
        <v>#VALUE!</v>
      </c>
      <c r="AN20" s="31" t="e">
        <f t="shared" si="25"/>
        <v>#VALUE!</v>
      </c>
      <c r="AO20" s="31" t="e">
        <f t="shared" si="26"/>
        <v>#VALUE!</v>
      </c>
      <c r="AP20" s="31" t="e">
        <f t="shared" si="27"/>
        <v>#VALUE!</v>
      </c>
    </row>
    <row r="21" spans="8:42" x14ac:dyDescent="0.3">
      <c r="H21" s="33">
        <v>30</v>
      </c>
      <c r="I21" s="31" t="e">
        <f t="shared" si="28"/>
        <v>#VALUE!</v>
      </c>
      <c r="J21" s="31" t="e">
        <f t="shared" si="5"/>
        <v>#VALUE!</v>
      </c>
      <c r="K21" s="31" t="e">
        <f t="shared" si="6"/>
        <v>#VALUE!</v>
      </c>
      <c r="L21" s="31" t="e">
        <f t="shared" si="7"/>
        <v>#VALUE!</v>
      </c>
      <c r="N21" s="33">
        <v>30</v>
      </c>
      <c r="O21" s="31" t="e">
        <f t="shared" si="29"/>
        <v>#VALUE!</v>
      </c>
      <c r="P21" s="31" t="e">
        <f t="shared" si="9"/>
        <v>#VALUE!</v>
      </c>
      <c r="Q21" s="31" t="e">
        <f t="shared" si="10"/>
        <v>#VALUE!</v>
      </c>
      <c r="R21" s="31" t="e">
        <f t="shared" si="11"/>
        <v>#VALUE!</v>
      </c>
      <c r="T21" s="33">
        <v>30</v>
      </c>
      <c r="U21" s="31" t="e">
        <f t="shared" si="30"/>
        <v>#VALUE!</v>
      </c>
      <c r="V21" s="31" t="e">
        <f t="shared" si="13"/>
        <v>#VALUE!</v>
      </c>
      <c r="W21" s="31" t="e">
        <f t="shared" si="14"/>
        <v>#VALUE!</v>
      </c>
      <c r="X21" s="31" t="e">
        <f t="shared" si="15"/>
        <v>#VALUE!</v>
      </c>
      <c r="Z21" s="33">
        <v>30</v>
      </c>
      <c r="AA21" s="31" t="e">
        <f t="shared" si="31"/>
        <v>#VALUE!</v>
      </c>
      <c r="AB21" s="31" t="e">
        <f t="shared" si="17"/>
        <v>#VALUE!</v>
      </c>
      <c r="AC21" s="31" t="e">
        <f t="shared" si="18"/>
        <v>#VALUE!</v>
      </c>
      <c r="AD21" s="31" t="e">
        <f t="shared" si="19"/>
        <v>#VALUE!</v>
      </c>
      <c r="AF21" s="33">
        <v>30</v>
      </c>
      <c r="AG21" s="31" t="e">
        <f t="shared" si="32"/>
        <v>#VALUE!</v>
      </c>
      <c r="AH21" s="31" t="e">
        <f t="shared" si="21"/>
        <v>#VALUE!</v>
      </c>
      <c r="AI21" s="31" t="e">
        <f t="shared" si="22"/>
        <v>#VALUE!</v>
      </c>
      <c r="AJ21" s="31" t="e">
        <f t="shared" si="23"/>
        <v>#VALUE!</v>
      </c>
      <c r="AL21" s="33">
        <v>30</v>
      </c>
      <c r="AM21" s="31" t="e">
        <f t="shared" si="24"/>
        <v>#VALUE!</v>
      </c>
      <c r="AN21" s="31" t="e">
        <f t="shared" si="25"/>
        <v>#VALUE!</v>
      </c>
      <c r="AO21" s="31" t="e">
        <f t="shared" si="26"/>
        <v>#VALUE!</v>
      </c>
      <c r="AP21" s="31" t="e">
        <f t="shared" si="27"/>
        <v>#VALUE!</v>
      </c>
    </row>
    <row r="22" spans="8:42" x14ac:dyDescent="0.3">
      <c r="H22" s="33">
        <v>31</v>
      </c>
      <c r="I22" s="31" t="e">
        <f t="shared" si="28"/>
        <v>#VALUE!</v>
      </c>
      <c r="J22" s="31" t="e">
        <f t="shared" si="5"/>
        <v>#VALUE!</v>
      </c>
      <c r="K22" s="31" t="e">
        <f t="shared" si="6"/>
        <v>#VALUE!</v>
      </c>
      <c r="L22" s="31" t="e">
        <f t="shared" si="7"/>
        <v>#VALUE!</v>
      </c>
      <c r="N22" s="33">
        <v>31</v>
      </c>
      <c r="O22" s="31" t="e">
        <f t="shared" si="29"/>
        <v>#VALUE!</v>
      </c>
      <c r="P22" s="31" t="e">
        <f t="shared" si="9"/>
        <v>#VALUE!</v>
      </c>
      <c r="Q22" s="31" t="e">
        <f t="shared" si="10"/>
        <v>#VALUE!</v>
      </c>
      <c r="R22" s="31" t="e">
        <f t="shared" si="11"/>
        <v>#VALUE!</v>
      </c>
      <c r="T22" s="33">
        <v>31</v>
      </c>
      <c r="U22" s="31" t="e">
        <f t="shared" si="30"/>
        <v>#VALUE!</v>
      </c>
      <c r="V22" s="31" t="e">
        <f t="shared" si="13"/>
        <v>#VALUE!</v>
      </c>
      <c r="W22" s="31" t="e">
        <f t="shared" si="14"/>
        <v>#VALUE!</v>
      </c>
      <c r="X22" s="31" t="e">
        <f t="shared" si="15"/>
        <v>#VALUE!</v>
      </c>
      <c r="Z22" s="33">
        <v>31</v>
      </c>
      <c r="AA22" s="31" t="e">
        <f t="shared" si="31"/>
        <v>#VALUE!</v>
      </c>
      <c r="AB22" s="31" t="e">
        <f t="shared" si="17"/>
        <v>#VALUE!</v>
      </c>
      <c r="AC22" s="31" t="e">
        <f t="shared" si="18"/>
        <v>#VALUE!</v>
      </c>
      <c r="AD22" s="31" t="e">
        <f t="shared" si="19"/>
        <v>#VALUE!</v>
      </c>
      <c r="AF22" s="33">
        <v>31</v>
      </c>
      <c r="AG22" s="31" t="e">
        <f t="shared" si="32"/>
        <v>#VALUE!</v>
      </c>
      <c r="AH22" s="31" t="e">
        <f t="shared" si="21"/>
        <v>#VALUE!</v>
      </c>
      <c r="AI22" s="31" t="e">
        <f t="shared" si="22"/>
        <v>#VALUE!</v>
      </c>
      <c r="AJ22" s="31" t="e">
        <f t="shared" si="23"/>
        <v>#VALUE!</v>
      </c>
      <c r="AL22" s="33">
        <v>31</v>
      </c>
      <c r="AM22" s="31" t="e">
        <f t="shared" si="24"/>
        <v>#VALUE!</v>
      </c>
      <c r="AN22" s="31" t="e">
        <f t="shared" si="25"/>
        <v>#VALUE!</v>
      </c>
      <c r="AO22" s="31" t="e">
        <f t="shared" si="26"/>
        <v>#VALUE!</v>
      </c>
      <c r="AP22" s="31" t="e">
        <f t="shared" si="27"/>
        <v>#VALUE!</v>
      </c>
    </row>
    <row r="23" spans="8:42" x14ac:dyDescent="0.3">
      <c r="H23" s="33">
        <v>32</v>
      </c>
      <c r="I23" s="31" t="e">
        <f t="shared" si="28"/>
        <v>#VALUE!</v>
      </c>
      <c r="J23" s="31" t="e">
        <f t="shared" si="5"/>
        <v>#VALUE!</v>
      </c>
      <c r="K23" s="31" t="e">
        <f t="shared" si="6"/>
        <v>#VALUE!</v>
      </c>
      <c r="L23" s="31" t="e">
        <f t="shared" si="7"/>
        <v>#VALUE!</v>
      </c>
      <c r="N23" s="33">
        <v>32</v>
      </c>
      <c r="O23" s="31" t="e">
        <f t="shared" si="29"/>
        <v>#VALUE!</v>
      </c>
      <c r="P23" s="31" t="e">
        <f t="shared" si="9"/>
        <v>#VALUE!</v>
      </c>
      <c r="Q23" s="31" t="e">
        <f t="shared" si="10"/>
        <v>#VALUE!</v>
      </c>
      <c r="R23" s="31" t="e">
        <f t="shared" si="11"/>
        <v>#VALUE!</v>
      </c>
      <c r="T23" s="33">
        <v>32</v>
      </c>
      <c r="U23" s="31" t="e">
        <f t="shared" si="30"/>
        <v>#VALUE!</v>
      </c>
      <c r="V23" s="31" t="e">
        <f t="shared" si="13"/>
        <v>#VALUE!</v>
      </c>
      <c r="W23" s="31" t="e">
        <f t="shared" si="14"/>
        <v>#VALUE!</v>
      </c>
      <c r="X23" s="31" t="e">
        <f t="shared" si="15"/>
        <v>#VALUE!</v>
      </c>
      <c r="Z23" s="33">
        <v>32</v>
      </c>
      <c r="AA23" s="31" t="e">
        <f t="shared" si="31"/>
        <v>#VALUE!</v>
      </c>
      <c r="AB23" s="31" t="e">
        <f t="shared" si="17"/>
        <v>#VALUE!</v>
      </c>
      <c r="AC23" s="31" t="e">
        <f t="shared" si="18"/>
        <v>#VALUE!</v>
      </c>
      <c r="AD23" s="31" t="e">
        <f t="shared" si="19"/>
        <v>#VALUE!</v>
      </c>
      <c r="AF23" s="33">
        <v>32</v>
      </c>
      <c r="AG23" s="31" t="e">
        <f t="shared" si="32"/>
        <v>#VALUE!</v>
      </c>
      <c r="AH23" s="31" t="e">
        <f t="shared" si="21"/>
        <v>#VALUE!</v>
      </c>
      <c r="AI23" s="31" t="e">
        <f t="shared" si="22"/>
        <v>#VALUE!</v>
      </c>
      <c r="AJ23" s="31" t="e">
        <f t="shared" si="23"/>
        <v>#VALUE!</v>
      </c>
      <c r="AL23" s="33">
        <v>32</v>
      </c>
      <c r="AM23" s="31" t="e">
        <f t="shared" si="24"/>
        <v>#VALUE!</v>
      </c>
      <c r="AN23" s="31" t="e">
        <f t="shared" si="25"/>
        <v>#VALUE!</v>
      </c>
      <c r="AO23" s="31" t="e">
        <f t="shared" si="26"/>
        <v>#VALUE!</v>
      </c>
      <c r="AP23" s="31" t="e">
        <f t="shared" si="27"/>
        <v>#VALUE!</v>
      </c>
    </row>
    <row r="24" spans="8:42" x14ac:dyDescent="0.3">
      <c r="H24" s="33">
        <v>33</v>
      </c>
      <c r="I24" s="31" t="e">
        <f t="shared" si="28"/>
        <v>#VALUE!</v>
      </c>
      <c r="J24" s="31" t="e">
        <f t="shared" si="5"/>
        <v>#VALUE!</v>
      </c>
      <c r="K24" s="31" t="e">
        <f t="shared" si="6"/>
        <v>#VALUE!</v>
      </c>
      <c r="L24" s="31" t="e">
        <f t="shared" si="7"/>
        <v>#VALUE!</v>
      </c>
      <c r="N24" s="33">
        <v>33</v>
      </c>
      <c r="O24" s="31" t="e">
        <f t="shared" si="29"/>
        <v>#VALUE!</v>
      </c>
      <c r="P24" s="31" t="e">
        <f t="shared" si="9"/>
        <v>#VALUE!</v>
      </c>
      <c r="Q24" s="31" t="e">
        <f t="shared" si="10"/>
        <v>#VALUE!</v>
      </c>
      <c r="R24" s="31" t="e">
        <f t="shared" si="11"/>
        <v>#VALUE!</v>
      </c>
      <c r="T24" s="33">
        <v>33</v>
      </c>
      <c r="U24" s="31" t="e">
        <f t="shared" si="30"/>
        <v>#VALUE!</v>
      </c>
      <c r="V24" s="31" t="e">
        <f t="shared" si="13"/>
        <v>#VALUE!</v>
      </c>
      <c r="W24" s="31" t="e">
        <f t="shared" si="14"/>
        <v>#VALUE!</v>
      </c>
      <c r="X24" s="31" t="e">
        <f t="shared" si="15"/>
        <v>#VALUE!</v>
      </c>
      <c r="Z24" s="33">
        <v>33</v>
      </c>
      <c r="AA24" s="31" t="e">
        <f t="shared" si="31"/>
        <v>#VALUE!</v>
      </c>
      <c r="AB24" s="31" t="e">
        <f t="shared" si="17"/>
        <v>#VALUE!</v>
      </c>
      <c r="AC24" s="31" t="e">
        <f t="shared" si="18"/>
        <v>#VALUE!</v>
      </c>
      <c r="AD24" s="31" t="e">
        <f t="shared" si="19"/>
        <v>#VALUE!</v>
      </c>
      <c r="AF24" s="33">
        <v>33</v>
      </c>
      <c r="AG24" s="31" t="e">
        <f t="shared" si="32"/>
        <v>#VALUE!</v>
      </c>
      <c r="AH24" s="31" t="e">
        <f t="shared" si="21"/>
        <v>#VALUE!</v>
      </c>
      <c r="AI24" s="31" t="e">
        <f t="shared" si="22"/>
        <v>#VALUE!</v>
      </c>
      <c r="AJ24" s="31" t="e">
        <f t="shared" si="23"/>
        <v>#VALUE!</v>
      </c>
      <c r="AL24" s="33">
        <v>33</v>
      </c>
      <c r="AM24" s="31" t="e">
        <f t="shared" si="24"/>
        <v>#VALUE!</v>
      </c>
      <c r="AN24" s="31" t="e">
        <f t="shared" si="25"/>
        <v>#VALUE!</v>
      </c>
      <c r="AO24" s="31" t="e">
        <f t="shared" si="26"/>
        <v>#VALUE!</v>
      </c>
      <c r="AP24" s="31" t="e">
        <f t="shared" si="27"/>
        <v>#VALUE!</v>
      </c>
    </row>
    <row r="25" spans="8:42" x14ac:dyDescent="0.3">
      <c r="H25" s="33">
        <v>34</v>
      </c>
      <c r="I25" s="31" t="e">
        <f t="shared" si="28"/>
        <v>#VALUE!</v>
      </c>
      <c r="J25" s="31" t="e">
        <f t="shared" si="5"/>
        <v>#VALUE!</v>
      </c>
      <c r="K25" s="31" t="e">
        <f t="shared" si="6"/>
        <v>#VALUE!</v>
      </c>
      <c r="L25" s="31" t="e">
        <f t="shared" si="7"/>
        <v>#VALUE!</v>
      </c>
      <c r="N25" s="33">
        <v>34</v>
      </c>
      <c r="O25" s="31" t="e">
        <f t="shared" si="29"/>
        <v>#VALUE!</v>
      </c>
      <c r="P25" s="31" t="e">
        <f t="shared" si="9"/>
        <v>#VALUE!</v>
      </c>
      <c r="Q25" s="31" t="e">
        <f t="shared" si="10"/>
        <v>#VALUE!</v>
      </c>
      <c r="R25" s="31" t="e">
        <f t="shared" si="11"/>
        <v>#VALUE!</v>
      </c>
      <c r="T25" s="33">
        <v>34</v>
      </c>
      <c r="U25" s="31" t="e">
        <f t="shared" si="30"/>
        <v>#VALUE!</v>
      </c>
      <c r="V25" s="31" t="e">
        <f t="shared" si="13"/>
        <v>#VALUE!</v>
      </c>
      <c r="W25" s="31" t="e">
        <f t="shared" si="14"/>
        <v>#VALUE!</v>
      </c>
      <c r="X25" s="31" t="e">
        <f t="shared" si="15"/>
        <v>#VALUE!</v>
      </c>
      <c r="Z25" s="33">
        <v>34</v>
      </c>
      <c r="AA25" s="31" t="e">
        <f t="shared" si="31"/>
        <v>#VALUE!</v>
      </c>
      <c r="AB25" s="31" t="e">
        <f t="shared" si="17"/>
        <v>#VALUE!</v>
      </c>
      <c r="AC25" s="31" t="e">
        <f t="shared" si="18"/>
        <v>#VALUE!</v>
      </c>
      <c r="AD25" s="31" t="e">
        <f t="shared" si="19"/>
        <v>#VALUE!</v>
      </c>
      <c r="AF25" s="33">
        <v>34</v>
      </c>
      <c r="AG25" s="31" t="e">
        <f t="shared" si="32"/>
        <v>#VALUE!</v>
      </c>
      <c r="AH25" s="31" t="e">
        <f t="shared" si="21"/>
        <v>#VALUE!</v>
      </c>
      <c r="AI25" s="31" t="e">
        <f t="shared" si="22"/>
        <v>#VALUE!</v>
      </c>
      <c r="AJ25" s="31" t="e">
        <f t="shared" si="23"/>
        <v>#VALUE!</v>
      </c>
      <c r="AL25" s="33">
        <v>34</v>
      </c>
      <c r="AM25" s="31" t="e">
        <f t="shared" si="24"/>
        <v>#VALUE!</v>
      </c>
      <c r="AN25" s="31" t="e">
        <f t="shared" si="25"/>
        <v>#VALUE!</v>
      </c>
      <c r="AO25" s="31" t="e">
        <f t="shared" si="26"/>
        <v>#VALUE!</v>
      </c>
      <c r="AP25" s="31" t="e">
        <f t="shared" si="27"/>
        <v>#VALUE!</v>
      </c>
    </row>
    <row r="26" spans="8:42" x14ac:dyDescent="0.3">
      <c r="H26" s="33">
        <v>35</v>
      </c>
      <c r="I26" s="31" t="e">
        <f t="shared" si="28"/>
        <v>#VALUE!</v>
      </c>
      <c r="J26" s="31" t="e">
        <f t="shared" si="5"/>
        <v>#VALUE!</v>
      </c>
      <c r="K26" s="31" t="e">
        <f t="shared" si="6"/>
        <v>#VALUE!</v>
      </c>
      <c r="L26" s="31" t="e">
        <f t="shared" si="7"/>
        <v>#VALUE!</v>
      </c>
      <c r="N26" s="33">
        <v>35</v>
      </c>
      <c r="O26" s="31" t="e">
        <f t="shared" si="29"/>
        <v>#VALUE!</v>
      </c>
      <c r="P26" s="31" t="e">
        <f t="shared" si="9"/>
        <v>#VALUE!</v>
      </c>
      <c r="Q26" s="31" t="e">
        <f t="shared" si="10"/>
        <v>#VALUE!</v>
      </c>
      <c r="R26" s="31" t="e">
        <f t="shared" si="11"/>
        <v>#VALUE!</v>
      </c>
      <c r="T26" s="33">
        <v>35</v>
      </c>
      <c r="U26" s="31" t="e">
        <f t="shared" si="30"/>
        <v>#VALUE!</v>
      </c>
      <c r="V26" s="31" t="e">
        <f t="shared" si="13"/>
        <v>#VALUE!</v>
      </c>
      <c r="W26" s="31" t="e">
        <f t="shared" si="14"/>
        <v>#VALUE!</v>
      </c>
      <c r="X26" s="31" t="e">
        <f t="shared" si="15"/>
        <v>#VALUE!</v>
      </c>
      <c r="Z26" s="33">
        <v>35</v>
      </c>
      <c r="AA26" s="31" t="e">
        <f t="shared" si="31"/>
        <v>#VALUE!</v>
      </c>
      <c r="AB26" s="31" t="e">
        <f t="shared" si="17"/>
        <v>#VALUE!</v>
      </c>
      <c r="AC26" s="31" t="e">
        <f t="shared" si="18"/>
        <v>#VALUE!</v>
      </c>
      <c r="AD26" s="31" t="e">
        <f t="shared" si="19"/>
        <v>#VALUE!</v>
      </c>
      <c r="AF26" s="33">
        <v>35</v>
      </c>
      <c r="AG26" s="31" t="e">
        <f t="shared" si="32"/>
        <v>#VALUE!</v>
      </c>
      <c r="AH26" s="31" t="e">
        <f t="shared" si="21"/>
        <v>#VALUE!</v>
      </c>
      <c r="AI26" s="31" t="e">
        <f t="shared" si="22"/>
        <v>#VALUE!</v>
      </c>
      <c r="AJ26" s="31" t="e">
        <f t="shared" si="23"/>
        <v>#VALUE!</v>
      </c>
      <c r="AL26" s="33">
        <v>35</v>
      </c>
      <c r="AM26" s="31" t="e">
        <f t="shared" si="24"/>
        <v>#VALUE!</v>
      </c>
      <c r="AN26" s="31" t="e">
        <f t="shared" si="25"/>
        <v>#VALUE!</v>
      </c>
      <c r="AO26" s="31" t="e">
        <f t="shared" si="26"/>
        <v>#VALUE!</v>
      </c>
      <c r="AP26" s="31" t="e">
        <f t="shared" si="27"/>
        <v>#VALUE!</v>
      </c>
    </row>
    <row r="27" spans="8:42" x14ac:dyDescent="0.3">
      <c r="H27" s="33">
        <v>36</v>
      </c>
      <c r="I27" s="31" t="e">
        <f t="shared" si="28"/>
        <v>#VALUE!</v>
      </c>
      <c r="J27" s="31" t="e">
        <f t="shared" si="5"/>
        <v>#VALUE!</v>
      </c>
      <c r="K27" s="31" t="e">
        <f t="shared" si="6"/>
        <v>#VALUE!</v>
      </c>
      <c r="L27" s="31" t="e">
        <f t="shared" si="7"/>
        <v>#VALUE!</v>
      </c>
      <c r="N27" s="33">
        <v>36</v>
      </c>
      <c r="O27" s="31" t="e">
        <f t="shared" si="29"/>
        <v>#VALUE!</v>
      </c>
      <c r="P27" s="31" t="e">
        <f t="shared" si="9"/>
        <v>#VALUE!</v>
      </c>
      <c r="Q27" s="31" t="e">
        <f t="shared" si="10"/>
        <v>#VALUE!</v>
      </c>
      <c r="R27" s="31" t="e">
        <f t="shared" si="11"/>
        <v>#VALUE!</v>
      </c>
      <c r="T27" s="33">
        <v>36</v>
      </c>
      <c r="U27" s="31" t="e">
        <f t="shared" si="30"/>
        <v>#VALUE!</v>
      </c>
      <c r="V27" s="31" t="e">
        <f t="shared" si="13"/>
        <v>#VALUE!</v>
      </c>
      <c r="W27" s="31" t="e">
        <f t="shared" si="14"/>
        <v>#VALUE!</v>
      </c>
      <c r="X27" s="31" t="e">
        <f t="shared" si="15"/>
        <v>#VALUE!</v>
      </c>
      <c r="Z27" s="33">
        <v>36</v>
      </c>
      <c r="AA27" s="31" t="e">
        <f t="shared" si="31"/>
        <v>#VALUE!</v>
      </c>
      <c r="AB27" s="31" t="e">
        <f t="shared" si="17"/>
        <v>#VALUE!</v>
      </c>
      <c r="AC27" s="31" t="e">
        <f t="shared" si="18"/>
        <v>#VALUE!</v>
      </c>
      <c r="AD27" s="31" t="e">
        <f t="shared" si="19"/>
        <v>#VALUE!</v>
      </c>
      <c r="AF27" s="33">
        <v>36</v>
      </c>
      <c r="AG27" s="31" t="e">
        <f t="shared" si="32"/>
        <v>#VALUE!</v>
      </c>
      <c r="AH27" s="31" t="e">
        <f t="shared" si="21"/>
        <v>#VALUE!</v>
      </c>
      <c r="AI27" s="31" t="e">
        <f t="shared" si="22"/>
        <v>#VALUE!</v>
      </c>
      <c r="AJ27" s="31" t="e">
        <f t="shared" si="23"/>
        <v>#VALUE!</v>
      </c>
      <c r="AL27" s="33">
        <v>36</v>
      </c>
      <c r="AM27" s="31" t="e">
        <f t="shared" si="24"/>
        <v>#VALUE!</v>
      </c>
      <c r="AN27" s="31" t="e">
        <f t="shared" si="25"/>
        <v>#VALUE!</v>
      </c>
      <c r="AO27" s="31" t="e">
        <f t="shared" si="26"/>
        <v>#VALUE!</v>
      </c>
      <c r="AP27" s="31" t="e">
        <f t="shared" si="27"/>
        <v>#VALUE!</v>
      </c>
    </row>
    <row r="28" spans="8:42" x14ac:dyDescent="0.3">
      <c r="N28" s="33">
        <v>37</v>
      </c>
      <c r="O28" s="31" t="e">
        <f t="shared" si="29"/>
        <v>#VALUE!</v>
      </c>
      <c r="P28" s="31" t="e">
        <f t="shared" si="9"/>
        <v>#VALUE!</v>
      </c>
      <c r="Q28" s="31" t="e">
        <f t="shared" si="10"/>
        <v>#VALUE!</v>
      </c>
      <c r="R28" s="31" t="e">
        <f t="shared" si="11"/>
        <v>#VALUE!</v>
      </c>
      <c r="T28" s="33">
        <v>37</v>
      </c>
      <c r="U28" s="31" t="e">
        <f t="shared" si="30"/>
        <v>#VALUE!</v>
      </c>
      <c r="V28" s="31" t="e">
        <f t="shared" si="13"/>
        <v>#VALUE!</v>
      </c>
      <c r="W28" s="31" t="e">
        <f t="shared" si="14"/>
        <v>#VALUE!</v>
      </c>
      <c r="X28" s="31" t="e">
        <f t="shared" si="15"/>
        <v>#VALUE!</v>
      </c>
      <c r="Z28" s="33">
        <v>37</v>
      </c>
      <c r="AA28" s="31" t="e">
        <f t="shared" si="31"/>
        <v>#VALUE!</v>
      </c>
      <c r="AB28" s="31" t="e">
        <f t="shared" si="17"/>
        <v>#VALUE!</v>
      </c>
      <c r="AC28" s="31" t="e">
        <f t="shared" si="18"/>
        <v>#VALUE!</v>
      </c>
      <c r="AD28" s="31" t="e">
        <f t="shared" si="19"/>
        <v>#VALUE!</v>
      </c>
      <c r="AF28" s="33">
        <v>37</v>
      </c>
      <c r="AG28" s="31" t="e">
        <f t="shared" si="32"/>
        <v>#VALUE!</v>
      </c>
      <c r="AH28" s="31" t="e">
        <f t="shared" si="21"/>
        <v>#VALUE!</v>
      </c>
      <c r="AI28" s="31" t="e">
        <f t="shared" si="22"/>
        <v>#VALUE!</v>
      </c>
      <c r="AJ28" s="31" t="e">
        <f t="shared" si="23"/>
        <v>#VALUE!</v>
      </c>
      <c r="AL28" s="33">
        <v>37</v>
      </c>
      <c r="AM28" s="31" t="e">
        <f t="shared" si="24"/>
        <v>#VALUE!</v>
      </c>
      <c r="AN28" s="31" t="e">
        <f t="shared" si="25"/>
        <v>#VALUE!</v>
      </c>
      <c r="AO28" s="31" t="e">
        <f t="shared" si="26"/>
        <v>#VALUE!</v>
      </c>
      <c r="AP28" s="31" t="e">
        <f t="shared" si="27"/>
        <v>#VALUE!</v>
      </c>
    </row>
    <row r="29" spans="8:42" x14ac:dyDescent="0.3">
      <c r="N29" s="33">
        <v>38</v>
      </c>
      <c r="O29" s="31" t="e">
        <f t="shared" si="29"/>
        <v>#VALUE!</v>
      </c>
      <c r="P29" s="31" t="e">
        <f t="shared" si="9"/>
        <v>#VALUE!</v>
      </c>
      <c r="Q29" s="31" t="e">
        <f t="shared" si="10"/>
        <v>#VALUE!</v>
      </c>
      <c r="R29" s="31" t="e">
        <f t="shared" si="11"/>
        <v>#VALUE!</v>
      </c>
      <c r="T29" s="33">
        <v>38</v>
      </c>
      <c r="U29" s="31" t="e">
        <f t="shared" si="30"/>
        <v>#VALUE!</v>
      </c>
      <c r="V29" s="31" t="e">
        <f t="shared" si="13"/>
        <v>#VALUE!</v>
      </c>
      <c r="W29" s="31" t="e">
        <f t="shared" si="14"/>
        <v>#VALUE!</v>
      </c>
      <c r="X29" s="31" t="e">
        <f t="shared" si="15"/>
        <v>#VALUE!</v>
      </c>
      <c r="Z29" s="33">
        <v>38</v>
      </c>
      <c r="AA29" s="31" t="e">
        <f t="shared" si="31"/>
        <v>#VALUE!</v>
      </c>
      <c r="AB29" s="31" t="e">
        <f t="shared" si="17"/>
        <v>#VALUE!</v>
      </c>
      <c r="AC29" s="31" t="e">
        <f t="shared" si="18"/>
        <v>#VALUE!</v>
      </c>
      <c r="AD29" s="31" t="e">
        <f t="shared" si="19"/>
        <v>#VALUE!</v>
      </c>
      <c r="AF29" s="33">
        <v>38</v>
      </c>
      <c r="AG29" s="31" t="e">
        <f t="shared" si="32"/>
        <v>#VALUE!</v>
      </c>
      <c r="AH29" s="31" t="e">
        <f t="shared" si="21"/>
        <v>#VALUE!</v>
      </c>
      <c r="AI29" s="31" t="e">
        <f t="shared" si="22"/>
        <v>#VALUE!</v>
      </c>
      <c r="AJ29" s="31" t="e">
        <f t="shared" si="23"/>
        <v>#VALUE!</v>
      </c>
      <c r="AL29" s="33">
        <v>38</v>
      </c>
      <c r="AM29" s="31" t="e">
        <f t="shared" si="24"/>
        <v>#VALUE!</v>
      </c>
      <c r="AN29" s="31" t="e">
        <f t="shared" si="25"/>
        <v>#VALUE!</v>
      </c>
      <c r="AO29" s="31" t="e">
        <f t="shared" si="26"/>
        <v>#VALUE!</v>
      </c>
      <c r="AP29" s="31" t="e">
        <f t="shared" si="27"/>
        <v>#VALUE!</v>
      </c>
    </row>
    <row r="30" spans="8:42" x14ac:dyDescent="0.3">
      <c r="N30" s="33">
        <v>39</v>
      </c>
      <c r="O30" s="31" t="e">
        <f t="shared" si="29"/>
        <v>#VALUE!</v>
      </c>
      <c r="P30" s="31" t="e">
        <f t="shared" si="9"/>
        <v>#VALUE!</v>
      </c>
      <c r="Q30" s="31" t="e">
        <f t="shared" si="10"/>
        <v>#VALUE!</v>
      </c>
      <c r="R30" s="31" t="e">
        <f t="shared" si="11"/>
        <v>#VALUE!</v>
      </c>
      <c r="T30" s="33">
        <v>39</v>
      </c>
      <c r="U30" s="31" t="e">
        <f t="shared" si="30"/>
        <v>#VALUE!</v>
      </c>
      <c r="V30" s="31" t="e">
        <f t="shared" si="13"/>
        <v>#VALUE!</v>
      </c>
      <c r="W30" s="31" t="e">
        <f t="shared" si="14"/>
        <v>#VALUE!</v>
      </c>
      <c r="X30" s="31" t="e">
        <f t="shared" si="15"/>
        <v>#VALUE!</v>
      </c>
      <c r="Z30" s="33">
        <v>39</v>
      </c>
      <c r="AA30" s="31" t="e">
        <f t="shared" si="31"/>
        <v>#VALUE!</v>
      </c>
      <c r="AB30" s="31" t="e">
        <f t="shared" si="17"/>
        <v>#VALUE!</v>
      </c>
      <c r="AC30" s="31" t="e">
        <f t="shared" si="18"/>
        <v>#VALUE!</v>
      </c>
      <c r="AD30" s="31" t="e">
        <f t="shared" si="19"/>
        <v>#VALUE!</v>
      </c>
      <c r="AF30" s="33">
        <v>39</v>
      </c>
      <c r="AG30" s="31" t="e">
        <f t="shared" si="32"/>
        <v>#VALUE!</v>
      </c>
      <c r="AH30" s="31" t="e">
        <f t="shared" si="21"/>
        <v>#VALUE!</v>
      </c>
      <c r="AI30" s="31" t="e">
        <f t="shared" si="22"/>
        <v>#VALUE!</v>
      </c>
      <c r="AJ30" s="31" t="e">
        <f t="shared" si="23"/>
        <v>#VALUE!</v>
      </c>
      <c r="AL30" s="33">
        <v>39</v>
      </c>
      <c r="AM30" s="31" t="e">
        <f t="shared" si="24"/>
        <v>#VALUE!</v>
      </c>
      <c r="AN30" s="31" t="e">
        <f t="shared" si="25"/>
        <v>#VALUE!</v>
      </c>
      <c r="AO30" s="31" t="e">
        <f t="shared" si="26"/>
        <v>#VALUE!</v>
      </c>
      <c r="AP30" s="31" t="e">
        <f t="shared" si="27"/>
        <v>#VALUE!</v>
      </c>
    </row>
    <row r="31" spans="8:42" x14ac:dyDescent="0.3">
      <c r="N31" s="33">
        <v>40</v>
      </c>
      <c r="O31" s="31" t="e">
        <f t="shared" si="29"/>
        <v>#VALUE!</v>
      </c>
      <c r="P31" s="31" t="e">
        <f t="shared" si="9"/>
        <v>#VALUE!</v>
      </c>
      <c r="Q31" s="31" t="e">
        <f t="shared" si="10"/>
        <v>#VALUE!</v>
      </c>
      <c r="R31" s="31" t="e">
        <f t="shared" si="11"/>
        <v>#VALUE!</v>
      </c>
      <c r="T31" s="33">
        <v>40</v>
      </c>
      <c r="U31" s="31" t="e">
        <f t="shared" si="30"/>
        <v>#VALUE!</v>
      </c>
      <c r="V31" s="31" t="e">
        <f t="shared" si="13"/>
        <v>#VALUE!</v>
      </c>
      <c r="W31" s="31" t="e">
        <f t="shared" si="14"/>
        <v>#VALUE!</v>
      </c>
      <c r="X31" s="31" t="e">
        <f t="shared" si="15"/>
        <v>#VALUE!</v>
      </c>
      <c r="Z31" s="33">
        <v>40</v>
      </c>
      <c r="AA31" s="31" t="e">
        <f t="shared" si="31"/>
        <v>#VALUE!</v>
      </c>
      <c r="AB31" s="31" t="e">
        <f t="shared" si="17"/>
        <v>#VALUE!</v>
      </c>
      <c r="AC31" s="31" t="e">
        <f t="shared" si="18"/>
        <v>#VALUE!</v>
      </c>
      <c r="AD31" s="31" t="e">
        <f t="shared" si="19"/>
        <v>#VALUE!</v>
      </c>
      <c r="AF31" s="33">
        <v>40</v>
      </c>
      <c r="AG31" s="31" t="e">
        <f t="shared" si="32"/>
        <v>#VALUE!</v>
      </c>
      <c r="AH31" s="31" t="e">
        <f t="shared" si="21"/>
        <v>#VALUE!</v>
      </c>
      <c r="AI31" s="31" t="e">
        <f t="shared" si="22"/>
        <v>#VALUE!</v>
      </c>
      <c r="AJ31" s="31" t="e">
        <f t="shared" si="23"/>
        <v>#VALUE!</v>
      </c>
      <c r="AL31" s="33">
        <v>40</v>
      </c>
      <c r="AM31" s="31" t="e">
        <f t="shared" si="24"/>
        <v>#VALUE!</v>
      </c>
      <c r="AN31" s="31" t="e">
        <f t="shared" si="25"/>
        <v>#VALUE!</v>
      </c>
      <c r="AO31" s="31" t="e">
        <f t="shared" si="26"/>
        <v>#VALUE!</v>
      </c>
      <c r="AP31" s="31" t="e">
        <f t="shared" si="27"/>
        <v>#VALUE!</v>
      </c>
    </row>
    <row r="32" spans="8:42" x14ac:dyDescent="0.3">
      <c r="N32" s="33">
        <v>41</v>
      </c>
      <c r="O32" s="31" t="e">
        <f t="shared" si="29"/>
        <v>#VALUE!</v>
      </c>
      <c r="P32" s="31" t="e">
        <f t="shared" si="9"/>
        <v>#VALUE!</v>
      </c>
      <c r="Q32" s="31" t="e">
        <f t="shared" si="10"/>
        <v>#VALUE!</v>
      </c>
      <c r="R32" s="31" t="e">
        <f t="shared" si="11"/>
        <v>#VALUE!</v>
      </c>
      <c r="T32" s="33">
        <v>41</v>
      </c>
      <c r="U32" s="31" t="e">
        <f t="shared" si="30"/>
        <v>#VALUE!</v>
      </c>
      <c r="V32" s="31" t="e">
        <f t="shared" si="13"/>
        <v>#VALUE!</v>
      </c>
      <c r="W32" s="31" t="e">
        <f t="shared" si="14"/>
        <v>#VALUE!</v>
      </c>
      <c r="X32" s="31" t="e">
        <f t="shared" si="15"/>
        <v>#VALUE!</v>
      </c>
      <c r="Z32" s="33">
        <v>41</v>
      </c>
      <c r="AA32" s="31" t="e">
        <f t="shared" si="31"/>
        <v>#VALUE!</v>
      </c>
      <c r="AB32" s="31" t="e">
        <f t="shared" si="17"/>
        <v>#VALUE!</v>
      </c>
      <c r="AC32" s="31" t="e">
        <f t="shared" si="18"/>
        <v>#VALUE!</v>
      </c>
      <c r="AD32" s="31" t="e">
        <f t="shared" si="19"/>
        <v>#VALUE!</v>
      </c>
      <c r="AF32" s="33">
        <v>41</v>
      </c>
      <c r="AG32" s="31" t="e">
        <f t="shared" si="32"/>
        <v>#VALUE!</v>
      </c>
      <c r="AH32" s="31" t="e">
        <f t="shared" si="21"/>
        <v>#VALUE!</v>
      </c>
      <c r="AI32" s="31" t="e">
        <f t="shared" si="22"/>
        <v>#VALUE!</v>
      </c>
      <c r="AJ32" s="31" t="e">
        <f t="shared" si="23"/>
        <v>#VALUE!</v>
      </c>
      <c r="AL32" s="33">
        <v>41</v>
      </c>
      <c r="AM32" s="31" t="e">
        <f t="shared" si="24"/>
        <v>#VALUE!</v>
      </c>
      <c r="AN32" s="31" t="e">
        <f t="shared" si="25"/>
        <v>#VALUE!</v>
      </c>
      <c r="AO32" s="31" t="e">
        <f t="shared" si="26"/>
        <v>#VALUE!</v>
      </c>
      <c r="AP32" s="31" t="e">
        <f t="shared" si="27"/>
        <v>#VALUE!</v>
      </c>
    </row>
    <row r="33" spans="14:42" x14ac:dyDescent="0.3">
      <c r="N33" s="33">
        <v>42</v>
      </c>
      <c r="O33" s="31" t="e">
        <f t="shared" si="29"/>
        <v>#VALUE!</v>
      </c>
      <c r="P33" s="31" t="e">
        <f t="shared" si="9"/>
        <v>#VALUE!</v>
      </c>
      <c r="Q33" s="31" t="e">
        <f t="shared" si="10"/>
        <v>#VALUE!</v>
      </c>
      <c r="R33" s="31" t="e">
        <f t="shared" si="11"/>
        <v>#VALUE!</v>
      </c>
      <c r="T33" s="33">
        <v>42</v>
      </c>
      <c r="U33" s="31" t="e">
        <f t="shared" si="30"/>
        <v>#VALUE!</v>
      </c>
      <c r="V33" s="31" t="e">
        <f t="shared" si="13"/>
        <v>#VALUE!</v>
      </c>
      <c r="W33" s="31" t="e">
        <f t="shared" si="14"/>
        <v>#VALUE!</v>
      </c>
      <c r="X33" s="31" t="e">
        <f t="shared" si="15"/>
        <v>#VALUE!</v>
      </c>
      <c r="Z33" s="33">
        <v>42</v>
      </c>
      <c r="AA33" s="31" t="e">
        <f t="shared" si="31"/>
        <v>#VALUE!</v>
      </c>
      <c r="AB33" s="31" t="e">
        <f t="shared" si="17"/>
        <v>#VALUE!</v>
      </c>
      <c r="AC33" s="31" t="e">
        <f t="shared" si="18"/>
        <v>#VALUE!</v>
      </c>
      <c r="AD33" s="31" t="e">
        <f t="shared" si="19"/>
        <v>#VALUE!</v>
      </c>
      <c r="AF33" s="33">
        <v>42</v>
      </c>
      <c r="AG33" s="31" t="e">
        <f t="shared" si="32"/>
        <v>#VALUE!</v>
      </c>
      <c r="AH33" s="31" t="e">
        <f t="shared" si="21"/>
        <v>#VALUE!</v>
      </c>
      <c r="AI33" s="31" t="e">
        <f t="shared" si="22"/>
        <v>#VALUE!</v>
      </c>
      <c r="AJ33" s="31" t="e">
        <f t="shared" si="23"/>
        <v>#VALUE!</v>
      </c>
      <c r="AL33" s="33">
        <v>42</v>
      </c>
      <c r="AM33" s="31" t="e">
        <f t="shared" si="24"/>
        <v>#VALUE!</v>
      </c>
      <c r="AN33" s="31" t="e">
        <f t="shared" si="25"/>
        <v>#VALUE!</v>
      </c>
      <c r="AO33" s="31" t="e">
        <f t="shared" si="26"/>
        <v>#VALUE!</v>
      </c>
      <c r="AP33" s="31" t="e">
        <f t="shared" si="27"/>
        <v>#VALUE!</v>
      </c>
    </row>
    <row r="34" spans="14:42" x14ac:dyDescent="0.3">
      <c r="N34" s="33">
        <v>43</v>
      </c>
      <c r="O34" s="31" t="e">
        <f t="shared" si="29"/>
        <v>#VALUE!</v>
      </c>
      <c r="P34" s="31" t="e">
        <f t="shared" si="9"/>
        <v>#VALUE!</v>
      </c>
      <c r="Q34" s="31" t="e">
        <f t="shared" si="10"/>
        <v>#VALUE!</v>
      </c>
      <c r="R34" s="31" t="e">
        <f t="shared" si="11"/>
        <v>#VALUE!</v>
      </c>
      <c r="T34" s="33">
        <v>43</v>
      </c>
      <c r="U34" s="31" t="e">
        <f t="shared" si="30"/>
        <v>#VALUE!</v>
      </c>
      <c r="V34" s="31" t="e">
        <f t="shared" si="13"/>
        <v>#VALUE!</v>
      </c>
      <c r="W34" s="31" t="e">
        <f t="shared" si="14"/>
        <v>#VALUE!</v>
      </c>
      <c r="X34" s="31" t="e">
        <f t="shared" si="15"/>
        <v>#VALUE!</v>
      </c>
      <c r="Z34" s="33">
        <v>43</v>
      </c>
      <c r="AA34" s="31" t="e">
        <f t="shared" si="31"/>
        <v>#VALUE!</v>
      </c>
      <c r="AB34" s="31" t="e">
        <f t="shared" si="17"/>
        <v>#VALUE!</v>
      </c>
      <c r="AC34" s="31" t="e">
        <f t="shared" si="18"/>
        <v>#VALUE!</v>
      </c>
      <c r="AD34" s="31" t="e">
        <f t="shared" si="19"/>
        <v>#VALUE!</v>
      </c>
      <c r="AF34" s="33">
        <v>43</v>
      </c>
      <c r="AG34" s="31" t="e">
        <f t="shared" si="32"/>
        <v>#VALUE!</v>
      </c>
      <c r="AH34" s="31" t="e">
        <f t="shared" si="21"/>
        <v>#VALUE!</v>
      </c>
      <c r="AI34" s="31" t="e">
        <f t="shared" si="22"/>
        <v>#VALUE!</v>
      </c>
      <c r="AJ34" s="31" t="e">
        <f t="shared" si="23"/>
        <v>#VALUE!</v>
      </c>
      <c r="AL34" s="33">
        <v>43</v>
      </c>
      <c r="AM34" s="31" t="e">
        <f t="shared" si="24"/>
        <v>#VALUE!</v>
      </c>
      <c r="AN34" s="31" t="e">
        <f t="shared" si="25"/>
        <v>#VALUE!</v>
      </c>
      <c r="AO34" s="31" t="e">
        <f t="shared" si="26"/>
        <v>#VALUE!</v>
      </c>
      <c r="AP34" s="31" t="e">
        <f t="shared" si="27"/>
        <v>#VALUE!</v>
      </c>
    </row>
    <row r="35" spans="14:42" x14ac:dyDescent="0.3">
      <c r="N35" s="33">
        <v>44</v>
      </c>
      <c r="O35" s="31" t="e">
        <f t="shared" si="29"/>
        <v>#VALUE!</v>
      </c>
      <c r="P35" s="31" t="e">
        <f t="shared" si="9"/>
        <v>#VALUE!</v>
      </c>
      <c r="Q35" s="31" t="e">
        <f t="shared" si="10"/>
        <v>#VALUE!</v>
      </c>
      <c r="R35" s="31" t="e">
        <f t="shared" si="11"/>
        <v>#VALUE!</v>
      </c>
      <c r="T35" s="33">
        <v>44</v>
      </c>
      <c r="U35" s="31" t="e">
        <f t="shared" si="30"/>
        <v>#VALUE!</v>
      </c>
      <c r="V35" s="31" t="e">
        <f t="shared" si="13"/>
        <v>#VALUE!</v>
      </c>
      <c r="W35" s="31" t="e">
        <f t="shared" si="14"/>
        <v>#VALUE!</v>
      </c>
      <c r="X35" s="31" t="e">
        <f t="shared" si="15"/>
        <v>#VALUE!</v>
      </c>
      <c r="Z35" s="33">
        <v>44</v>
      </c>
      <c r="AA35" s="31" t="e">
        <f t="shared" si="31"/>
        <v>#VALUE!</v>
      </c>
      <c r="AB35" s="31" t="e">
        <f t="shared" si="17"/>
        <v>#VALUE!</v>
      </c>
      <c r="AC35" s="31" t="e">
        <f t="shared" si="18"/>
        <v>#VALUE!</v>
      </c>
      <c r="AD35" s="31" t="e">
        <f t="shared" si="19"/>
        <v>#VALUE!</v>
      </c>
      <c r="AF35" s="33">
        <v>44</v>
      </c>
      <c r="AG35" s="31" t="e">
        <f t="shared" si="32"/>
        <v>#VALUE!</v>
      </c>
      <c r="AH35" s="31" t="e">
        <f t="shared" si="21"/>
        <v>#VALUE!</v>
      </c>
      <c r="AI35" s="31" t="e">
        <f t="shared" si="22"/>
        <v>#VALUE!</v>
      </c>
      <c r="AJ35" s="31" t="e">
        <f t="shared" si="23"/>
        <v>#VALUE!</v>
      </c>
      <c r="AL35" s="33">
        <v>44</v>
      </c>
      <c r="AM35" s="31" t="e">
        <f t="shared" si="24"/>
        <v>#VALUE!</v>
      </c>
      <c r="AN35" s="31" t="e">
        <f t="shared" si="25"/>
        <v>#VALUE!</v>
      </c>
      <c r="AO35" s="31" t="e">
        <f t="shared" si="26"/>
        <v>#VALUE!</v>
      </c>
      <c r="AP35" s="31" t="e">
        <f t="shared" si="27"/>
        <v>#VALUE!</v>
      </c>
    </row>
    <row r="36" spans="14:42" x14ac:dyDescent="0.3">
      <c r="N36" s="33">
        <v>45</v>
      </c>
      <c r="O36" s="31" t="e">
        <f t="shared" si="29"/>
        <v>#VALUE!</v>
      </c>
      <c r="P36" s="31" t="e">
        <f t="shared" si="9"/>
        <v>#VALUE!</v>
      </c>
      <c r="Q36" s="31" t="e">
        <f t="shared" si="10"/>
        <v>#VALUE!</v>
      </c>
      <c r="R36" s="31" t="e">
        <f t="shared" si="11"/>
        <v>#VALUE!</v>
      </c>
      <c r="T36" s="33">
        <v>45</v>
      </c>
      <c r="U36" s="31" t="e">
        <f t="shared" si="30"/>
        <v>#VALUE!</v>
      </c>
      <c r="V36" s="31" t="e">
        <f t="shared" si="13"/>
        <v>#VALUE!</v>
      </c>
      <c r="W36" s="31" t="e">
        <f t="shared" si="14"/>
        <v>#VALUE!</v>
      </c>
      <c r="X36" s="31" t="e">
        <f t="shared" si="15"/>
        <v>#VALUE!</v>
      </c>
      <c r="Z36" s="33">
        <v>45</v>
      </c>
      <c r="AA36" s="31" t="e">
        <f t="shared" si="31"/>
        <v>#VALUE!</v>
      </c>
      <c r="AB36" s="31" t="e">
        <f t="shared" si="17"/>
        <v>#VALUE!</v>
      </c>
      <c r="AC36" s="31" t="e">
        <f t="shared" si="18"/>
        <v>#VALUE!</v>
      </c>
      <c r="AD36" s="31" t="e">
        <f t="shared" si="19"/>
        <v>#VALUE!</v>
      </c>
      <c r="AF36" s="33">
        <v>45</v>
      </c>
      <c r="AG36" s="31" t="e">
        <f t="shared" si="32"/>
        <v>#VALUE!</v>
      </c>
      <c r="AH36" s="31" t="e">
        <f t="shared" si="21"/>
        <v>#VALUE!</v>
      </c>
      <c r="AI36" s="31" t="e">
        <f t="shared" si="22"/>
        <v>#VALUE!</v>
      </c>
      <c r="AJ36" s="31" t="e">
        <f t="shared" si="23"/>
        <v>#VALUE!</v>
      </c>
      <c r="AL36" s="33">
        <v>45</v>
      </c>
      <c r="AM36" s="31" t="e">
        <f t="shared" si="24"/>
        <v>#VALUE!</v>
      </c>
      <c r="AN36" s="31" t="e">
        <f t="shared" si="25"/>
        <v>#VALUE!</v>
      </c>
      <c r="AO36" s="31" t="e">
        <f t="shared" si="26"/>
        <v>#VALUE!</v>
      </c>
      <c r="AP36" s="31" t="e">
        <f t="shared" si="27"/>
        <v>#VALUE!</v>
      </c>
    </row>
    <row r="37" spans="14:42" x14ac:dyDescent="0.3">
      <c r="N37" s="33">
        <v>46</v>
      </c>
      <c r="O37" s="31" t="e">
        <f t="shared" si="29"/>
        <v>#VALUE!</v>
      </c>
      <c r="P37" s="31" t="e">
        <f t="shared" si="9"/>
        <v>#VALUE!</v>
      </c>
      <c r="Q37" s="31" t="e">
        <f t="shared" si="10"/>
        <v>#VALUE!</v>
      </c>
      <c r="R37" s="31" t="e">
        <f t="shared" si="11"/>
        <v>#VALUE!</v>
      </c>
      <c r="T37" s="33">
        <v>46</v>
      </c>
      <c r="U37" s="31" t="e">
        <f t="shared" si="30"/>
        <v>#VALUE!</v>
      </c>
      <c r="V37" s="31" t="e">
        <f t="shared" si="13"/>
        <v>#VALUE!</v>
      </c>
      <c r="W37" s="31" t="e">
        <f t="shared" si="14"/>
        <v>#VALUE!</v>
      </c>
      <c r="X37" s="31" t="e">
        <f t="shared" si="15"/>
        <v>#VALUE!</v>
      </c>
      <c r="Z37" s="33">
        <v>46</v>
      </c>
      <c r="AA37" s="31" t="e">
        <f t="shared" si="31"/>
        <v>#VALUE!</v>
      </c>
      <c r="AB37" s="31" t="e">
        <f t="shared" si="17"/>
        <v>#VALUE!</v>
      </c>
      <c r="AC37" s="31" t="e">
        <f t="shared" si="18"/>
        <v>#VALUE!</v>
      </c>
      <c r="AD37" s="31" t="e">
        <f t="shared" si="19"/>
        <v>#VALUE!</v>
      </c>
      <c r="AF37" s="33">
        <v>46</v>
      </c>
      <c r="AG37" s="31" t="e">
        <f t="shared" si="32"/>
        <v>#VALUE!</v>
      </c>
      <c r="AH37" s="31" t="e">
        <f t="shared" si="21"/>
        <v>#VALUE!</v>
      </c>
      <c r="AI37" s="31" t="e">
        <f t="shared" si="22"/>
        <v>#VALUE!</v>
      </c>
      <c r="AJ37" s="31" t="e">
        <f t="shared" si="23"/>
        <v>#VALUE!</v>
      </c>
      <c r="AL37" s="33">
        <v>46</v>
      </c>
      <c r="AM37" s="31" t="e">
        <f t="shared" si="24"/>
        <v>#VALUE!</v>
      </c>
      <c r="AN37" s="31" t="e">
        <f t="shared" si="25"/>
        <v>#VALUE!</v>
      </c>
      <c r="AO37" s="31" t="e">
        <f t="shared" si="26"/>
        <v>#VALUE!</v>
      </c>
      <c r="AP37" s="31" t="e">
        <f t="shared" si="27"/>
        <v>#VALUE!</v>
      </c>
    </row>
    <row r="38" spans="14:42" x14ac:dyDescent="0.3">
      <c r="N38" s="33">
        <v>47</v>
      </c>
      <c r="O38" s="31" t="e">
        <f t="shared" si="29"/>
        <v>#VALUE!</v>
      </c>
      <c r="P38" s="31" t="e">
        <f t="shared" si="9"/>
        <v>#VALUE!</v>
      </c>
      <c r="Q38" s="31" t="e">
        <f t="shared" si="10"/>
        <v>#VALUE!</v>
      </c>
      <c r="R38" s="31" t="e">
        <f t="shared" si="11"/>
        <v>#VALUE!</v>
      </c>
      <c r="T38" s="33">
        <v>47</v>
      </c>
      <c r="U38" s="31" t="e">
        <f t="shared" si="30"/>
        <v>#VALUE!</v>
      </c>
      <c r="V38" s="31" t="e">
        <f t="shared" si="13"/>
        <v>#VALUE!</v>
      </c>
      <c r="W38" s="31" t="e">
        <f t="shared" si="14"/>
        <v>#VALUE!</v>
      </c>
      <c r="X38" s="31" t="e">
        <f t="shared" si="15"/>
        <v>#VALUE!</v>
      </c>
      <c r="Z38" s="33">
        <v>47</v>
      </c>
      <c r="AA38" s="31" t="e">
        <f t="shared" si="31"/>
        <v>#VALUE!</v>
      </c>
      <c r="AB38" s="31" t="e">
        <f t="shared" si="17"/>
        <v>#VALUE!</v>
      </c>
      <c r="AC38" s="31" t="e">
        <f t="shared" si="18"/>
        <v>#VALUE!</v>
      </c>
      <c r="AD38" s="31" t="e">
        <f t="shared" si="19"/>
        <v>#VALUE!</v>
      </c>
      <c r="AF38" s="33">
        <v>47</v>
      </c>
      <c r="AG38" s="31" t="e">
        <f t="shared" si="32"/>
        <v>#VALUE!</v>
      </c>
      <c r="AH38" s="31" t="e">
        <f t="shared" si="21"/>
        <v>#VALUE!</v>
      </c>
      <c r="AI38" s="31" t="e">
        <f t="shared" si="22"/>
        <v>#VALUE!</v>
      </c>
      <c r="AJ38" s="31" t="e">
        <f t="shared" si="23"/>
        <v>#VALUE!</v>
      </c>
      <c r="AL38" s="33">
        <v>47</v>
      </c>
      <c r="AM38" s="31" t="e">
        <f t="shared" si="24"/>
        <v>#VALUE!</v>
      </c>
      <c r="AN38" s="31" t="e">
        <f t="shared" si="25"/>
        <v>#VALUE!</v>
      </c>
      <c r="AO38" s="31" t="e">
        <f t="shared" si="26"/>
        <v>#VALUE!</v>
      </c>
      <c r="AP38" s="31" t="e">
        <f t="shared" si="27"/>
        <v>#VALUE!</v>
      </c>
    </row>
    <row r="39" spans="14:42" x14ac:dyDescent="0.3">
      <c r="N39" s="33">
        <v>48</v>
      </c>
      <c r="O39" s="31" t="e">
        <f t="shared" si="29"/>
        <v>#VALUE!</v>
      </c>
      <c r="P39" s="31" t="e">
        <f t="shared" si="9"/>
        <v>#VALUE!</v>
      </c>
      <c r="Q39" s="31" t="e">
        <f t="shared" si="10"/>
        <v>#VALUE!</v>
      </c>
      <c r="R39" s="31" t="e">
        <f t="shared" si="11"/>
        <v>#VALUE!</v>
      </c>
      <c r="T39" s="33">
        <v>48</v>
      </c>
      <c r="U39" s="31" t="e">
        <f t="shared" si="30"/>
        <v>#VALUE!</v>
      </c>
      <c r="V39" s="31" t="e">
        <f t="shared" si="13"/>
        <v>#VALUE!</v>
      </c>
      <c r="W39" s="31" t="e">
        <f t="shared" si="14"/>
        <v>#VALUE!</v>
      </c>
      <c r="X39" s="31" t="e">
        <f t="shared" si="15"/>
        <v>#VALUE!</v>
      </c>
      <c r="Z39" s="33">
        <v>48</v>
      </c>
      <c r="AA39" s="31" t="e">
        <f t="shared" si="31"/>
        <v>#VALUE!</v>
      </c>
      <c r="AB39" s="31" t="e">
        <f t="shared" si="17"/>
        <v>#VALUE!</v>
      </c>
      <c r="AC39" s="31" t="e">
        <f t="shared" si="18"/>
        <v>#VALUE!</v>
      </c>
      <c r="AD39" s="31" t="e">
        <f t="shared" si="19"/>
        <v>#VALUE!</v>
      </c>
      <c r="AF39" s="33">
        <v>48</v>
      </c>
      <c r="AG39" s="31" t="e">
        <f t="shared" si="32"/>
        <v>#VALUE!</v>
      </c>
      <c r="AH39" s="31" t="e">
        <f t="shared" si="21"/>
        <v>#VALUE!</v>
      </c>
      <c r="AI39" s="31" t="e">
        <f t="shared" si="22"/>
        <v>#VALUE!</v>
      </c>
      <c r="AJ39" s="31" t="e">
        <f t="shared" si="23"/>
        <v>#VALUE!</v>
      </c>
      <c r="AL39" s="33">
        <v>48</v>
      </c>
      <c r="AM39" s="31" t="e">
        <f t="shared" si="24"/>
        <v>#VALUE!</v>
      </c>
      <c r="AN39" s="31" t="e">
        <f t="shared" si="25"/>
        <v>#VALUE!</v>
      </c>
      <c r="AO39" s="31" t="e">
        <f t="shared" si="26"/>
        <v>#VALUE!</v>
      </c>
      <c r="AP39" s="31" t="e">
        <f t="shared" si="27"/>
        <v>#VALUE!</v>
      </c>
    </row>
    <row r="40" spans="14:42" x14ac:dyDescent="0.3">
      <c r="T40" s="33">
        <v>49</v>
      </c>
      <c r="U40" s="31" t="e">
        <f t="shared" si="30"/>
        <v>#VALUE!</v>
      </c>
      <c r="V40" s="31" t="e">
        <f t="shared" si="13"/>
        <v>#VALUE!</v>
      </c>
      <c r="W40" s="31" t="e">
        <f t="shared" si="14"/>
        <v>#VALUE!</v>
      </c>
      <c r="X40" s="31" t="e">
        <f t="shared" si="15"/>
        <v>#VALUE!</v>
      </c>
      <c r="Z40" s="33">
        <v>49</v>
      </c>
      <c r="AA40" s="31" t="e">
        <f t="shared" si="31"/>
        <v>#VALUE!</v>
      </c>
      <c r="AB40" s="31" t="e">
        <f t="shared" si="17"/>
        <v>#VALUE!</v>
      </c>
      <c r="AC40" s="31" t="e">
        <f t="shared" si="18"/>
        <v>#VALUE!</v>
      </c>
      <c r="AD40" s="31" t="e">
        <f t="shared" si="19"/>
        <v>#VALUE!</v>
      </c>
      <c r="AF40" s="33">
        <v>49</v>
      </c>
      <c r="AG40" s="31" t="e">
        <f t="shared" si="32"/>
        <v>#VALUE!</v>
      </c>
      <c r="AH40" s="31" t="e">
        <f t="shared" si="21"/>
        <v>#VALUE!</v>
      </c>
      <c r="AI40" s="31" t="e">
        <f t="shared" si="22"/>
        <v>#VALUE!</v>
      </c>
      <c r="AJ40" s="31" t="e">
        <f t="shared" si="23"/>
        <v>#VALUE!</v>
      </c>
      <c r="AL40" s="33">
        <v>49</v>
      </c>
      <c r="AM40" s="31" t="e">
        <f t="shared" si="24"/>
        <v>#VALUE!</v>
      </c>
      <c r="AN40" s="31" t="e">
        <f t="shared" si="25"/>
        <v>#VALUE!</v>
      </c>
      <c r="AO40" s="31" t="e">
        <f t="shared" si="26"/>
        <v>#VALUE!</v>
      </c>
      <c r="AP40" s="31" t="e">
        <f t="shared" si="27"/>
        <v>#VALUE!</v>
      </c>
    </row>
    <row r="41" spans="14:42" x14ac:dyDescent="0.3">
      <c r="T41" s="33">
        <v>50</v>
      </c>
      <c r="U41" s="31" t="e">
        <f t="shared" si="30"/>
        <v>#VALUE!</v>
      </c>
      <c r="V41" s="31" t="e">
        <f t="shared" si="13"/>
        <v>#VALUE!</v>
      </c>
      <c r="W41" s="31" t="e">
        <f t="shared" si="14"/>
        <v>#VALUE!</v>
      </c>
      <c r="X41" s="31" t="e">
        <f t="shared" si="15"/>
        <v>#VALUE!</v>
      </c>
      <c r="Z41" s="33">
        <v>50</v>
      </c>
      <c r="AA41" s="31" t="e">
        <f t="shared" si="31"/>
        <v>#VALUE!</v>
      </c>
      <c r="AB41" s="31" t="e">
        <f t="shared" si="17"/>
        <v>#VALUE!</v>
      </c>
      <c r="AC41" s="31" t="e">
        <f t="shared" si="18"/>
        <v>#VALUE!</v>
      </c>
      <c r="AD41" s="31" t="e">
        <f t="shared" si="19"/>
        <v>#VALUE!</v>
      </c>
      <c r="AF41" s="33">
        <v>50</v>
      </c>
      <c r="AG41" s="31" t="e">
        <f t="shared" si="32"/>
        <v>#VALUE!</v>
      </c>
      <c r="AH41" s="31" t="e">
        <f t="shared" si="21"/>
        <v>#VALUE!</v>
      </c>
      <c r="AI41" s="31" t="e">
        <f t="shared" si="22"/>
        <v>#VALUE!</v>
      </c>
      <c r="AJ41" s="31" t="e">
        <f t="shared" si="23"/>
        <v>#VALUE!</v>
      </c>
      <c r="AL41" s="33">
        <v>50</v>
      </c>
      <c r="AM41" s="31" t="e">
        <f t="shared" si="24"/>
        <v>#VALUE!</v>
      </c>
      <c r="AN41" s="31" t="e">
        <f t="shared" si="25"/>
        <v>#VALUE!</v>
      </c>
      <c r="AO41" s="31" t="e">
        <f t="shared" si="26"/>
        <v>#VALUE!</v>
      </c>
      <c r="AP41" s="31" t="e">
        <f t="shared" si="27"/>
        <v>#VALUE!</v>
      </c>
    </row>
    <row r="42" spans="14:42" x14ac:dyDescent="0.3">
      <c r="T42" s="33">
        <v>51</v>
      </c>
      <c r="U42" s="31" t="e">
        <f t="shared" si="30"/>
        <v>#VALUE!</v>
      </c>
      <c r="V42" s="31" t="e">
        <f t="shared" si="13"/>
        <v>#VALUE!</v>
      </c>
      <c r="W42" s="31" t="e">
        <f t="shared" si="14"/>
        <v>#VALUE!</v>
      </c>
      <c r="X42" s="31" t="e">
        <f t="shared" si="15"/>
        <v>#VALUE!</v>
      </c>
      <c r="Z42" s="33">
        <v>51</v>
      </c>
      <c r="AA42" s="31" t="e">
        <f t="shared" si="31"/>
        <v>#VALUE!</v>
      </c>
      <c r="AB42" s="31" t="e">
        <f t="shared" si="17"/>
        <v>#VALUE!</v>
      </c>
      <c r="AC42" s="31" t="e">
        <f t="shared" si="18"/>
        <v>#VALUE!</v>
      </c>
      <c r="AD42" s="31" t="e">
        <f t="shared" si="19"/>
        <v>#VALUE!</v>
      </c>
      <c r="AF42" s="33">
        <v>51</v>
      </c>
      <c r="AG42" s="31" t="e">
        <f t="shared" si="32"/>
        <v>#VALUE!</v>
      </c>
      <c r="AH42" s="31" t="e">
        <f t="shared" si="21"/>
        <v>#VALUE!</v>
      </c>
      <c r="AI42" s="31" t="e">
        <f t="shared" si="22"/>
        <v>#VALUE!</v>
      </c>
      <c r="AJ42" s="31" t="e">
        <f t="shared" si="23"/>
        <v>#VALUE!</v>
      </c>
      <c r="AL42" s="33">
        <v>51</v>
      </c>
      <c r="AM42" s="31" t="e">
        <f t="shared" si="24"/>
        <v>#VALUE!</v>
      </c>
      <c r="AN42" s="31" t="e">
        <f t="shared" si="25"/>
        <v>#VALUE!</v>
      </c>
      <c r="AO42" s="31" t="e">
        <f t="shared" si="26"/>
        <v>#VALUE!</v>
      </c>
      <c r="AP42" s="31" t="e">
        <f t="shared" si="27"/>
        <v>#VALUE!</v>
      </c>
    </row>
    <row r="43" spans="14:42" x14ac:dyDescent="0.3">
      <c r="T43" s="33">
        <v>52</v>
      </c>
      <c r="U43" s="31" t="e">
        <f t="shared" si="30"/>
        <v>#VALUE!</v>
      </c>
      <c r="V43" s="31" t="e">
        <f t="shared" si="13"/>
        <v>#VALUE!</v>
      </c>
      <c r="W43" s="31" t="e">
        <f t="shared" si="14"/>
        <v>#VALUE!</v>
      </c>
      <c r="X43" s="31" t="e">
        <f t="shared" si="15"/>
        <v>#VALUE!</v>
      </c>
      <c r="Z43" s="33">
        <v>52</v>
      </c>
      <c r="AA43" s="31" t="e">
        <f t="shared" si="31"/>
        <v>#VALUE!</v>
      </c>
      <c r="AB43" s="31" t="e">
        <f t="shared" si="17"/>
        <v>#VALUE!</v>
      </c>
      <c r="AC43" s="31" t="e">
        <f t="shared" si="18"/>
        <v>#VALUE!</v>
      </c>
      <c r="AD43" s="31" t="e">
        <f t="shared" si="19"/>
        <v>#VALUE!</v>
      </c>
      <c r="AF43" s="33">
        <v>52</v>
      </c>
      <c r="AG43" s="31" t="e">
        <f t="shared" si="32"/>
        <v>#VALUE!</v>
      </c>
      <c r="AH43" s="31" t="e">
        <f t="shared" si="21"/>
        <v>#VALUE!</v>
      </c>
      <c r="AI43" s="31" t="e">
        <f t="shared" si="22"/>
        <v>#VALUE!</v>
      </c>
      <c r="AJ43" s="31" t="e">
        <f t="shared" si="23"/>
        <v>#VALUE!</v>
      </c>
      <c r="AL43" s="33">
        <v>52</v>
      </c>
      <c r="AM43" s="31" t="e">
        <f t="shared" si="24"/>
        <v>#VALUE!</v>
      </c>
      <c r="AN43" s="31" t="e">
        <f t="shared" si="25"/>
        <v>#VALUE!</v>
      </c>
      <c r="AO43" s="31" t="e">
        <f t="shared" si="26"/>
        <v>#VALUE!</v>
      </c>
      <c r="AP43" s="31" t="e">
        <f t="shared" si="27"/>
        <v>#VALUE!</v>
      </c>
    </row>
    <row r="44" spans="14:42" x14ac:dyDescent="0.3">
      <c r="T44" s="33">
        <v>53</v>
      </c>
      <c r="U44" s="31" t="e">
        <f t="shared" si="30"/>
        <v>#VALUE!</v>
      </c>
      <c r="V44" s="31" t="e">
        <f t="shared" si="13"/>
        <v>#VALUE!</v>
      </c>
      <c r="W44" s="31" t="e">
        <f t="shared" si="14"/>
        <v>#VALUE!</v>
      </c>
      <c r="X44" s="31" t="e">
        <f t="shared" si="15"/>
        <v>#VALUE!</v>
      </c>
      <c r="Z44" s="33">
        <v>53</v>
      </c>
      <c r="AA44" s="31" t="e">
        <f t="shared" si="31"/>
        <v>#VALUE!</v>
      </c>
      <c r="AB44" s="31" t="e">
        <f t="shared" si="17"/>
        <v>#VALUE!</v>
      </c>
      <c r="AC44" s="31" t="e">
        <f t="shared" si="18"/>
        <v>#VALUE!</v>
      </c>
      <c r="AD44" s="31" t="e">
        <f t="shared" si="19"/>
        <v>#VALUE!</v>
      </c>
      <c r="AF44" s="33">
        <v>53</v>
      </c>
      <c r="AG44" s="31" t="e">
        <f t="shared" si="32"/>
        <v>#VALUE!</v>
      </c>
      <c r="AH44" s="31" t="e">
        <f t="shared" si="21"/>
        <v>#VALUE!</v>
      </c>
      <c r="AI44" s="31" t="e">
        <f t="shared" si="22"/>
        <v>#VALUE!</v>
      </c>
      <c r="AJ44" s="31" t="e">
        <f t="shared" si="23"/>
        <v>#VALUE!</v>
      </c>
      <c r="AL44" s="33">
        <v>53</v>
      </c>
      <c r="AM44" s="31" t="e">
        <f t="shared" si="24"/>
        <v>#VALUE!</v>
      </c>
      <c r="AN44" s="31" t="e">
        <f t="shared" si="25"/>
        <v>#VALUE!</v>
      </c>
      <c r="AO44" s="31" t="e">
        <f t="shared" si="26"/>
        <v>#VALUE!</v>
      </c>
      <c r="AP44" s="31" t="e">
        <f t="shared" si="27"/>
        <v>#VALUE!</v>
      </c>
    </row>
    <row r="45" spans="14:42" x14ac:dyDescent="0.3">
      <c r="T45" s="33">
        <v>54</v>
      </c>
      <c r="U45" s="31" t="e">
        <f t="shared" si="30"/>
        <v>#VALUE!</v>
      </c>
      <c r="V45" s="31" t="e">
        <f t="shared" si="13"/>
        <v>#VALUE!</v>
      </c>
      <c r="W45" s="31" t="e">
        <f t="shared" si="14"/>
        <v>#VALUE!</v>
      </c>
      <c r="X45" s="31" t="e">
        <f t="shared" si="15"/>
        <v>#VALUE!</v>
      </c>
      <c r="Z45" s="33">
        <v>54</v>
      </c>
      <c r="AA45" s="31" t="e">
        <f t="shared" si="31"/>
        <v>#VALUE!</v>
      </c>
      <c r="AB45" s="31" t="e">
        <f t="shared" si="17"/>
        <v>#VALUE!</v>
      </c>
      <c r="AC45" s="31" t="e">
        <f t="shared" si="18"/>
        <v>#VALUE!</v>
      </c>
      <c r="AD45" s="31" t="e">
        <f t="shared" si="19"/>
        <v>#VALUE!</v>
      </c>
      <c r="AF45" s="33">
        <v>54</v>
      </c>
      <c r="AG45" s="31" t="e">
        <f t="shared" si="32"/>
        <v>#VALUE!</v>
      </c>
      <c r="AH45" s="31" t="e">
        <f t="shared" si="21"/>
        <v>#VALUE!</v>
      </c>
      <c r="AI45" s="31" t="e">
        <f t="shared" si="22"/>
        <v>#VALUE!</v>
      </c>
      <c r="AJ45" s="31" t="e">
        <f t="shared" si="23"/>
        <v>#VALUE!</v>
      </c>
      <c r="AL45" s="33">
        <v>54</v>
      </c>
      <c r="AM45" s="31" t="e">
        <f t="shared" si="24"/>
        <v>#VALUE!</v>
      </c>
      <c r="AN45" s="31" t="e">
        <f t="shared" si="25"/>
        <v>#VALUE!</v>
      </c>
      <c r="AO45" s="31" t="e">
        <f t="shared" si="26"/>
        <v>#VALUE!</v>
      </c>
      <c r="AP45" s="31" t="e">
        <f t="shared" si="27"/>
        <v>#VALUE!</v>
      </c>
    </row>
    <row r="46" spans="14:42" x14ac:dyDescent="0.3">
      <c r="T46" s="33">
        <v>55</v>
      </c>
      <c r="U46" s="31" t="e">
        <f t="shared" si="30"/>
        <v>#VALUE!</v>
      </c>
      <c r="V46" s="31" t="e">
        <f t="shared" si="13"/>
        <v>#VALUE!</v>
      </c>
      <c r="W46" s="31" t="e">
        <f t="shared" si="14"/>
        <v>#VALUE!</v>
      </c>
      <c r="X46" s="31" t="e">
        <f t="shared" si="15"/>
        <v>#VALUE!</v>
      </c>
      <c r="Z46" s="33">
        <v>55</v>
      </c>
      <c r="AA46" s="31" t="e">
        <f t="shared" si="31"/>
        <v>#VALUE!</v>
      </c>
      <c r="AB46" s="31" t="e">
        <f t="shared" si="17"/>
        <v>#VALUE!</v>
      </c>
      <c r="AC46" s="31" t="e">
        <f t="shared" si="18"/>
        <v>#VALUE!</v>
      </c>
      <c r="AD46" s="31" t="e">
        <f t="shared" si="19"/>
        <v>#VALUE!</v>
      </c>
      <c r="AF46" s="33">
        <v>55</v>
      </c>
      <c r="AG46" s="31" t="e">
        <f t="shared" si="32"/>
        <v>#VALUE!</v>
      </c>
      <c r="AH46" s="31" t="e">
        <f t="shared" si="21"/>
        <v>#VALUE!</v>
      </c>
      <c r="AI46" s="31" t="e">
        <f t="shared" si="22"/>
        <v>#VALUE!</v>
      </c>
      <c r="AJ46" s="31" t="e">
        <f t="shared" si="23"/>
        <v>#VALUE!</v>
      </c>
      <c r="AL46" s="33">
        <v>55</v>
      </c>
      <c r="AM46" s="31" t="e">
        <f t="shared" si="24"/>
        <v>#VALUE!</v>
      </c>
      <c r="AN46" s="31" t="e">
        <f t="shared" si="25"/>
        <v>#VALUE!</v>
      </c>
      <c r="AO46" s="31" t="e">
        <f t="shared" si="26"/>
        <v>#VALUE!</v>
      </c>
      <c r="AP46" s="31" t="e">
        <f t="shared" si="27"/>
        <v>#VALUE!</v>
      </c>
    </row>
    <row r="47" spans="14:42" x14ac:dyDescent="0.3">
      <c r="T47" s="33">
        <v>56</v>
      </c>
      <c r="U47" s="31" t="e">
        <f t="shared" si="30"/>
        <v>#VALUE!</v>
      </c>
      <c r="V47" s="31" t="e">
        <f t="shared" si="13"/>
        <v>#VALUE!</v>
      </c>
      <c r="W47" s="31" t="e">
        <f t="shared" si="14"/>
        <v>#VALUE!</v>
      </c>
      <c r="X47" s="31" t="e">
        <f t="shared" si="15"/>
        <v>#VALUE!</v>
      </c>
      <c r="Z47" s="33">
        <v>56</v>
      </c>
      <c r="AA47" s="31" t="e">
        <f t="shared" si="31"/>
        <v>#VALUE!</v>
      </c>
      <c r="AB47" s="31" t="e">
        <f t="shared" si="17"/>
        <v>#VALUE!</v>
      </c>
      <c r="AC47" s="31" t="e">
        <f t="shared" si="18"/>
        <v>#VALUE!</v>
      </c>
      <c r="AD47" s="31" t="e">
        <f t="shared" si="19"/>
        <v>#VALUE!</v>
      </c>
      <c r="AF47" s="33">
        <v>56</v>
      </c>
      <c r="AG47" s="31" t="e">
        <f t="shared" si="32"/>
        <v>#VALUE!</v>
      </c>
      <c r="AH47" s="31" t="e">
        <f t="shared" si="21"/>
        <v>#VALUE!</v>
      </c>
      <c r="AI47" s="31" t="e">
        <f t="shared" si="22"/>
        <v>#VALUE!</v>
      </c>
      <c r="AJ47" s="31" t="e">
        <f t="shared" si="23"/>
        <v>#VALUE!</v>
      </c>
      <c r="AL47" s="33">
        <v>56</v>
      </c>
      <c r="AM47" s="31" t="e">
        <f t="shared" si="24"/>
        <v>#VALUE!</v>
      </c>
      <c r="AN47" s="31" t="e">
        <f t="shared" si="25"/>
        <v>#VALUE!</v>
      </c>
      <c r="AO47" s="31" t="e">
        <f t="shared" si="26"/>
        <v>#VALUE!</v>
      </c>
      <c r="AP47" s="31" t="e">
        <f t="shared" si="27"/>
        <v>#VALUE!</v>
      </c>
    </row>
    <row r="48" spans="14:42" x14ac:dyDescent="0.3">
      <c r="T48" s="33">
        <v>57</v>
      </c>
      <c r="U48" s="31" t="e">
        <f t="shared" si="30"/>
        <v>#VALUE!</v>
      </c>
      <c r="V48" s="31" t="e">
        <f t="shared" si="13"/>
        <v>#VALUE!</v>
      </c>
      <c r="W48" s="31" t="e">
        <f t="shared" si="14"/>
        <v>#VALUE!</v>
      </c>
      <c r="X48" s="31" t="e">
        <f t="shared" si="15"/>
        <v>#VALUE!</v>
      </c>
      <c r="Z48" s="33">
        <v>57</v>
      </c>
      <c r="AA48" s="31" t="e">
        <f t="shared" si="31"/>
        <v>#VALUE!</v>
      </c>
      <c r="AB48" s="31" t="e">
        <f t="shared" si="17"/>
        <v>#VALUE!</v>
      </c>
      <c r="AC48" s="31" t="e">
        <f t="shared" si="18"/>
        <v>#VALUE!</v>
      </c>
      <c r="AD48" s="31" t="e">
        <f t="shared" si="19"/>
        <v>#VALUE!</v>
      </c>
      <c r="AF48" s="33">
        <v>57</v>
      </c>
      <c r="AG48" s="31" t="e">
        <f t="shared" si="32"/>
        <v>#VALUE!</v>
      </c>
      <c r="AH48" s="31" t="e">
        <f t="shared" si="21"/>
        <v>#VALUE!</v>
      </c>
      <c r="AI48" s="31" t="e">
        <f t="shared" si="22"/>
        <v>#VALUE!</v>
      </c>
      <c r="AJ48" s="31" t="e">
        <f t="shared" si="23"/>
        <v>#VALUE!</v>
      </c>
      <c r="AL48" s="33">
        <v>57</v>
      </c>
      <c r="AM48" s="31" t="e">
        <f t="shared" si="24"/>
        <v>#VALUE!</v>
      </c>
      <c r="AN48" s="31" t="e">
        <f t="shared" si="25"/>
        <v>#VALUE!</v>
      </c>
      <c r="AO48" s="31" t="e">
        <f t="shared" si="26"/>
        <v>#VALUE!</v>
      </c>
      <c r="AP48" s="31" t="e">
        <f t="shared" si="27"/>
        <v>#VALUE!</v>
      </c>
    </row>
    <row r="49" spans="20:42" x14ac:dyDescent="0.3">
      <c r="T49" s="33">
        <v>58</v>
      </c>
      <c r="U49" s="31" t="e">
        <f t="shared" si="30"/>
        <v>#VALUE!</v>
      </c>
      <c r="V49" s="31" t="e">
        <f t="shared" si="13"/>
        <v>#VALUE!</v>
      </c>
      <c r="W49" s="31" t="e">
        <f t="shared" si="14"/>
        <v>#VALUE!</v>
      </c>
      <c r="X49" s="31" t="e">
        <f t="shared" si="15"/>
        <v>#VALUE!</v>
      </c>
      <c r="Z49" s="33">
        <v>58</v>
      </c>
      <c r="AA49" s="31" t="e">
        <f t="shared" si="31"/>
        <v>#VALUE!</v>
      </c>
      <c r="AB49" s="31" t="e">
        <f t="shared" si="17"/>
        <v>#VALUE!</v>
      </c>
      <c r="AC49" s="31" t="e">
        <f t="shared" si="18"/>
        <v>#VALUE!</v>
      </c>
      <c r="AD49" s="31" t="e">
        <f t="shared" si="19"/>
        <v>#VALUE!</v>
      </c>
      <c r="AF49" s="33">
        <v>58</v>
      </c>
      <c r="AG49" s="31" t="e">
        <f t="shared" si="32"/>
        <v>#VALUE!</v>
      </c>
      <c r="AH49" s="31" t="e">
        <f t="shared" si="21"/>
        <v>#VALUE!</v>
      </c>
      <c r="AI49" s="31" t="e">
        <f t="shared" si="22"/>
        <v>#VALUE!</v>
      </c>
      <c r="AJ49" s="31" t="e">
        <f t="shared" si="23"/>
        <v>#VALUE!</v>
      </c>
      <c r="AL49" s="33">
        <v>58</v>
      </c>
      <c r="AM49" s="31" t="e">
        <f t="shared" si="24"/>
        <v>#VALUE!</v>
      </c>
      <c r="AN49" s="31" t="e">
        <f t="shared" si="25"/>
        <v>#VALUE!</v>
      </c>
      <c r="AO49" s="31" t="e">
        <f t="shared" si="26"/>
        <v>#VALUE!</v>
      </c>
      <c r="AP49" s="31" t="e">
        <f t="shared" si="27"/>
        <v>#VALUE!</v>
      </c>
    </row>
    <row r="50" spans="20:42" x14ac:dyDescent="0.3">
      <c r="T50" s="33">
        <v>59</v>
      </c>
      <c r="U50" s="31" t="e">
        <f t="shared" si="30"/>
        <v>#VALUE!</v>
      </c>
      <c r="V50" s="31" t="e">
        <f t="shared" si="13"/>
        <v>#VALUE!</v>
      </c>
      <c r="W50" s="31" t="e">
        <f t="shared" si="14"/>
        <v>#VALUE!</v>
      </c>
      <c r="X50" s="31" t="e">
        <f t="shared" si="15"/>
        <v>#VALUE!</v>
      </c>
      <c r="Z50" s="33">
        <v>59</v>
      </c>
      <c r="AA50" s="31" t="e">
        <f t="shared" si="31"/>
        <v>#VALUE!</v>
      </c>
      <c r="AB50" s="31" t="e">
        <f t="shared" si="17"/>
        <v>#VALUE!</v>
      </c>
      <c r="AC50" s="31" t="e">
        <f t="shared" si="18"/>
        <v>#VALUE!</v>
      </c>
      <c r="AD50" s="31" t="e">
        <f t="shared" si="19"/>
        <v>#VALUE!</v>
      </c>
      <c r="AF50" s="33">
        <v>59</v>
      </c>
      <c r="AG50" s="31" t="e">
        <f t="shared" si="32"/>
        <v>#VALUE!</v>
      </c>
      <c r="AH50" s="31" t="e">
        <f t="shared" si="21"/>
        <v>#VALUE!</v>
      </c>
      <c r="AI50" s="31" t="e">
        <f t="shared" si="22"/>
        <v>#VALUE!</v>
      </c>
      <c r="AJ50" s="31" t="e">
        <f t="shared" si="23"/>
        <v>#VALUE!</v>
      </c>
      <c r="AL50" s="33">
        <v>59</v>
      </c>
      <c r="AM50" s="31" t="e">
        <f t="shared" si="24"/>
        <v>#VALUE!</v>
      </c>
      <c r="AN50" s="31" t="e">
        <f t="shared" si="25"/>
        <v>#VALUE!</v>
      </c>
      <c r="AO50" s="31" t="e">
        <f t="shared" si="26"/>
        <v>#VALUE!</v>
      </c>
      <c r="AP50" s="31" t="e">
        <f t="shared" si="27"/>
        <v>#VALUE!</v>
      </c>
    </row>
    <row r="51" spans="20:42" x14ac:dyDescent="0.3">
      <c r="T51" s="33">
        <v>60</v>
      </c>
      <c r="U51" s="31" t="e">
        <f t="shared" si="30"/>
        <v>#VALUE!</v>
      </c>
      <c r="V51" s="31" t="e">
        <f t="shared" si="13"/>
        <v>#VALUE!</v>
      </c>
      <c r="W51" s="31" t="e">
        <f t="shared" si="14"/>
        <v>#VALUE!</v>
      </c>
      <c r="X51" s="31" t="e">
        <f t="shared" si="15"/>
        <v>#VALUE!</v>
      </c>
      <c r="Z51" s="33">
        <v>60</v>
      </c>
      <c r="AA51" s="31" t="e">
        <f t="shared" si="31"/>
        <v>#VALUE!</v>
      </c>
      <c r="AB51" s="31" t="e">
        <f t="shared" si="17"/>
        <v>#VALUE!</v>
      </c>
      <c r="AC51" s="31" t="e">
        <f t="shared" si="18"/>
        <v>#VALUE!</v>
      </c>
      <c r="AD51" s="31" t="e">
        <f t="shared" si="19"/>
        <v>#VALUE!</v>
      </c>
      <c r="AF51" s="33">
        <v>60</v>
      </c>
      <c r="AG51" s="31" t="e">
        <f t="shared" si="32"/>
        <v>#VALUE!</v>
      </c>
      <c r="AH51" s="31" t="e">
        <f t="shared" si="21"/>
        <v>#VALUE!</v>
      </c>
      <c r="AI51" s="31" t="e">
        <f t="shared" si="22"/>
        <v>#VALUE!</v>
      </c>
      <c r="AJ51" s="31" t="e">
        <f t="shared" si="23"/>
        <v>#VALUE!</v>
      </c>
      <c r="AL51" s="33">
        <v>60</v>
      </c>
      <c r="AM51" s="31" t="e">
        <f t="shared" si="24"/>
        <v>#VALUE!</v>
      </c>
      <c r="AN51" s="31" t="e">
        <f t="shared" si="25"/>
        <v>#VALUE!</v>
      </c>
      <c r="AO51" s="31" t="e">
        <f t="shared" si="26"/>
        <v>#VALUE!</v>
      </c>
      <c r="AP51" s="31" t="e">
        <f t="shared" si="27"/>
        <v>#VALUE!</v>
      </c>
    </row>
    <row r="52" spans="20:42" x14ac:dyDescent="0.3">
      <c r="Z52" s="33">
        <v>61</v>
      </c>
      <c r="AA52" s="31" t="e">
        <f t="shared" si="31"/>
        <v>#VALUE!</v>
      </c>
      <c r="AB52" s="31" t="e">
        <f t="shared" si="17"/>
        <v>#VALUE!</v>
      </c>
      <c r="AC52" s="31" t="e">
        <f t="shared" si="18"/>
        <v>#VALUE!</v>
      </c>
      <c r="AD52" s="31" t="e">
        <f t="shared" si="19"/>
        <v>#VALUE!</v>
      </c>
      <c r="AF52" s="33">
        <v>61</v>
      </c>
      <c r="AG52" s="31" t="e">
        <f t="shared" si="32"/>
        <v>#VALUE!</v>
      </c>
      <c r="AH52" s="31" t="e">
        <f t="shared" si="21"/>
        <v>#VALUE!</v>
      </c>
      <c r="AI52" s="31" t="e">
        <f t="shared" si="22"/>
        <v>#VALUE!</v>
      </c>
      <c r="AJ52" s="31" t="e">
        <f t="shared" si="23"/>
        <v>#VALUE!</v>
      </c>
      <c r="AL52" s="33">
        <v>61</v>
      </c>
      <c r="AM52" s="31" t="e">
        <f t="shared" si="24"/>
        <v>#VALUE!</v>
      </c>
      <c r="AN52" s="31" t="e">
        <f t="shared" si="25"/>
        <v>#VALUE!</v>
      </c>
      <c r="AO52" s="31" t="e">
        <f t="shared" si="26"/>
        <v>#VALUE!</v>
      </c>
      <c r="AP52" s="31" t="e">
        <f t="shared" si="27"/>
        <v>#VALUE!</v>
      </c>
    </row>
    <row r="53" spans="20:42" x14ac:dyDescent="0.3">
      <c r="Z53" s="33">
        <v>62</v>
      </c>
      <c r="AA53" s="31" t="e">
        <f t="shared" si="31"/>
        <v>#VALUE!</v>
      </c>
      <c r="AB53" s="31" t="e">
        <f t="shared" si="17"/>
        <v>#VALUE!</v>
      </c>
      <c r="AC53" s="31" t="e">
        <f t="shared" si="18"/>
        <v>#VALUE!</v>
      </c>
      <c r="AD53" s="31" t="e">
        <f t="shared" si="19"/>
        <v>#VALUE!</v>
      </c>
      <c r="AF53" s="33">
        <v>62</v>
      </c>
      <c r="AG53" s="31" t="e">
        <f t="shared" si="32"/>
        <v>#VALUE!</v>
      </c>
      <c r="AH53" s="31" t="e">
        <f t="shared" si="21"/>
        <v>#VALUE!</v>
      </c>
      <c r="AI53" s="31" t="e">
        <f t="shared" si="22"/>
        <v>#VALUE!</v>
      </c>
      <c r="AJ53" s="31" t="e">
        <f t="shared" si="23"/>
        <v>#VALUE!</v>
      </c>
      <c r="AL53" s="33">
        <v>62</v>
      </c>
      <c r="AM53" s="31" t="e">
        <f t="shared" si="24"/>
        <v>#VALUE!</v>
      </c>
      <c r="AN53" s="31" t="e">
        <f t="shared" si="25"/>
        <v>#VALUE!</v>
      </c>
      <c r="AO53" s="31" t="e">
        <f t="shared" si="26"/>
        <v>#VALUE!</v>
      </c>
      <c r="AP53" s="31" t="e">
        <f t="shared" si="27"/>
        <v>#VALUE!</v>
      </c>
    </row>
    <row r="54" spans="20:42" x14ac:dyDescent="0.3">
      <c r="Z54" s="33">
        <v>63</v>
      </c>
      <c r="AA54" s="31" t="e">
        <f t="shared" si="31"/>
        <v>#VALUE!</v>
      </c>
      <c r="AB54" s="31" t="e">
        <f t="shared" si="17"/>
        <v>#VALUE!</v>
      </c>
      <c r="AC54" s="31" t="e">
        <f t="shared" si="18"/>
        <v>#VALUE!</v>
      </c>
      <c r="AD54" s="31" t="e">
        <f t="shared" si="19"/>
        <v>#VALUE!</v>
      </c>
      <c r="AF54" s="33">
        <v>63</v>
      </c>
      <c r="AG54" s="31" t="e">
        <f t="shared" si="32"/>
        <v>#VALUE!</v>
      </c>
      <c r="AH54" s="31" t="e">
        <f t="shared" si="21"/>
        <v>#VALUE!</v>
      </c>
      <c r="AI54" s="31" t="e">
        <f t="shared" si="22"/>
        <v>#VALUE!</v>
      </c>
      <c r="AJ54" s="31" t="e">
        <f t="shared" si="23"/>
        <v>#VALUE!</v>
      </c>
      <c r="AL54" s="33">
        <v>63</v>
      </c>
      <c r="AM54" s="31" t="e">
        <f t="shared" si="24"/>
        <v>#VALUE!</v>
      </c>
      <c r="AN54" s="31" t="e">
        <f t="shared" si="25"/>
        <v>#VALUE!</v>
      </c>
      <c r="AO54" s="31" t="e">
        <f t="shared" si="26"/>
        <v>#VALUE!</v>
      </c>
      <c r="AP54" s="31" t="e">
        <f t="shared" si="27"/>
        <v>#VALUE!</v>
      </c>
    </row>
    <row r="55" spans="20:42" x14ac:dyDescent="0.3">
      <c r="Z55" s="33">
        <v>64</v>
      </c>
      <c r="AA55" s="31" t="e">
        <f t="shared" si="31"/>
        <v>#VALUE!</v>
      </c>
      <c r="AB55" s="31" t="e">
        <f t="shared" si="17"/>
        <v>#VALUE!</v>
      </c>
      <c r="AC55" s="31" t="e">
        <f t="shared" si="18"/>
        <v>#VALUE!</v>
      </c>
      <c r="AD55" s="31" t="e">
        <f t="shared" si="19"/>
        <v>#VALUE!</v>
      </c>
      <c r="AF55" s="33">
        <v>64</v>
      </c>
      <c r="AG55" s="31" t="e">
        <f t="shared" si="32"/>
        <v>#VALUE!</v>
      </c>
      <c r="AH55" s="31" t="e">
        <f t="shared" si="21"/>
        <v>#VALUE!</v>
      </c>
      <c r="AI55" s="31" t="e">
        <f t="shared" si="22"/>
        <v>#VALUE!</v>
      </c>
      <c r="AJ55" s="31" t="e">
        <f t="shared" si="23"/>
        <v>#VALUE!</v>
      </c>
      <c r="AL55" s="33">
        <v>64</v>
      </c>
      <c r="AM55" s="31" t="e">
        <f t="shared" si="24"/>
        <v>#VALUE!</v>
      </c>
      <c r="AN55" s="31" t="e">
        <f t="shared" si="25"/>
        <v>#VALUE!</v>
      </c>
      <c r="AO55" s="31" t="e">
        <f t="shared" si="26"/>
        <v>#VALUE!</v>
      </c>
      <c r="AP55" s="31" t="e">
        <f t="shared" si="27"/>
        <v>#VALUE!</v>
      </c>
    </row>
    <row r="56" spans="20:42" x14ac:dyDescent="0.3">
      <c r="Z56" s="33">
        <v>65</v>
      </c>
      <c r="AA56" s="31" t="e">
        <f t="shared" si="31"/>
        <v>#VALUE!</v>
      </c>
      <c r="AB56" s="31" t="e">
        <f t="shared" si="17"/>
        <v>#VALUE!</v>
      </c>
      <c r="AC56" s="31" t="e">
        <f t="shared" si="18"/>
        <v>#VALUE!</v>
      </c>
      <c r="AD56" s="31" t="e">
        <f t="shared" si="19"/>
        <v>#VALUE!</v>
      </c>
      <c r="AF56" s="33">
        <v>65</v>
      </c>
      <c r="AG56" s="31" t="e">
        <f t="shared" si="32"/>
        <v>#VALUE!</v>
      </c>
      <c r="AH56" s="31" t="e">
        <f t="shared" si="21"/>
        <v>#VALUE!</v>
      </c>
      <c r="AI56" s="31" t="e">
        <f t="shared" si="22"/>
        <v>#VALUE!</v>
      </c>
      <c r="AJ56" s="31" t="e">
        <f t="shared" si="23"/>
        <v>#VALUE!</v>
      </c>
      <c r="AL56" s="33">
        <v>65</v>
      </c>
      <c r="AM56" s="31" t="e">
        <f t="shared" si="24"/>
        <v>#VALUE!</v>
      </c>
      <c r="AN56" s="31" t="e">
        <f t="shared" si="25"/>
        <v>#VALUE!</v>
      </c>
      <c r="AO56" s="31" t="e">
        <f t="shared" si="26"/>
        <v>#VALUE!</v>
      </c>
      <c r="AP56" s="31" t="e">
        <f t="shared" si="27"/>
        <v>#VALUE!</v>
      </c>
    </row>
    <row r="57" spans="20:42" x14ac:dyDescent="0.3">
      <c r="Z57" s="33">
        <v>66</v>
      </c>
      <c r="AA57" s="31" t="e">
        <f t="shared" si="31"/>
        <v>#VALUE!</v>
      </c>
      <c r="AB57" s="31" t="e">
        <f t="shared" si="17"/>
        <v>#VALUE!</v>
      </c>
      <c r="AC57" s="31" t="e">
        <f t="shared" si="18"/>
        <v>#VALUE!</v>
      </c>
      <c r="AD57" s="31" t="e">
        <f t="shared" si="19"/>
        <v>#VALUE!</v>
      </c>
      <c r="AF57" s="33">
        <v>66</v>
      </c>
      <c r="AG57" s="31" t="e">
        <f t="shared" si="32"/>
        <v>#VALUE!</v>
      </c>
      <c r="AH57" s="31" t="e">
        <f t="shared" si="21"/>
        <v>#VALUE!</v>
      </c>
      <c r="AI57" s="31" t="e">
        <f t="shared" si="22"/>
        <v>#VALUE!</v>
      </c>
      <c r="AJ57" s="31" t="e">
        <f t="shared" si="23"/>
        <v>#VALUE!</v>
      </c>
      <c r="AL57" s="33">
        <v>66</v>
      </c>
      <c r="AM57" s="31" t="e">
        <f t="shared" si="24"/>
        <v>#VALUE!</v>
      </c>
      <c r="AN57" s="31" t="e">
        <f t="shared" si="25"/>
        <v>#VALUE!</v>
      </c>
      <c r="AO57" s="31" t="e">
        <f t="shared" si="26"/>
        <v>#VALUE!</v>
      </c>
      <c r="AP57" s="31" t="e">
        <f t="shared" si="27"/>
        <v>#VALUE!</v>
      </c>
    </row>
    <row r="58" spans="20:42" x14ac:dyDescent="0.3">
      <c r="Z58" s="33">
        <v>67</v>
      </c>
      <c r="AA58" s="31" t="e">
        <f t="shared" si="31"/>
        <v>#VALUE!</v>
      </c>
      <c r="AB58" s="31" t="e">
        <f t="shared" si="17"/>
        <v>#VALUE!</v>
      </c>
      <c r="AC58" s="31" t="e">
        <f t="shared" si="18"/>
        <v>#VALUE!</v>
      </c>
      <c r="AD58" s="31" t="e">
        <f t="shared" si="19"/>
        <v>#VALUE!</v>
      </c>
      <c r="AF58" s="33">
        <v>67</v>
      </c>
      <c r="AG58" s="31" t="e">
        <f t="shared" si="32"/>
        <v>#VALUE!</v>
      </c>
      <c r="AH58" s="31" t="e">
        <f t="shared" si="21"/>
        <v>#VALUE!</v>
      </c>
      <c r="AI58" s="31" t="e">
        <f t="shared" si="22"/>
        <v>#VALUE!</v>
      </c>
      <c r="AJ58" s="31" t="e">
        <f t="shared" si="23"/>
        <v>#VALUE!</v>
      </c>
      <c r="AL58" s="33">
        <v>67</v>
      </c>
      <c r="AM58" s="31" t="e">
        <f t="shared" si="24"/>
        <v>#VALUE!</v>
      </c>
      <c r="AN58" s="31" t="e">
        <f t="shared" si="25"/>
        <v>#VALUE!</v>
      </c>
      <c r="AO58" s="31" t="e">
        <f t="shared" si="26"/>
        <v>#VALUE!</v>
      </c>
      <c r="AP58" s="31" t="e">
        <f t="shared" si="27"/>
        <v>#VALUE!</v>
      </c>
    </row>
    <row r="59" spans="20:42" x14ac:dyDescent="0.3">
      <c r="Z59" s="33">
        <v>68</v>
      </c>
      <c r="AA59" s="31" t="e">
        <f t="shared" si="31"/>
        <v>#VALUE!</v>
      </c>
      <c r="AB59" s="31" t="e">
        <f t="shared" si="17"/>
        <v>#VALUE!</v>
      </c>
      <c r="AC59" s="31" t="e">
        <f t="shared" si="18"/>
        <v>#VALUE!</v>
      </c>
      <c r="AD59" s="31" t="e">
        <f t="shared" si="19"/>
        <v>#VALUE!</v>
      </c>
      <c r="AF59" s="33">
        <v>68</v>
      </c>
      <c r="AG59" s="31" t="e">
        <f t="shared" si="32"/>
        <v>#VALUE!</v>
      </c>
      <c r="AH59" s="31" t="e">
        <f t="shared" si="21"/>
        <v>#VALUE!</v>
      </c>
      <c r="AI59" s="31" t="e">
        <f t="shared" si="22"/>
        <v>#VALUE!</v>
      </c>
      <c r="AJ59" s="31" t="e">
        <f t="shared" si="23"/>
        <v>#VALUE!</v>
      </c>
      <c r="AL59" s="33">
        <v>68</v>
      </c>
      <c r="AM59" s="31" t="e">
        <f t="shared" si="24"/>
        <v>#VALUE!</v>
      </c>
      <c r="AN59" s="31" t="e">
        <f t="shared" si="25"/>
        <v>#VALUE!</v>
      </c>
      <c r="AO59" s="31" t="e">
        <f t="shared" si="26"/>
        <v>#VALUE!</v>
      </c>
      <c r="AP59" s="31" t="e">
        <f t="shared" si="27"/>
        <v>#VALUE!</v>
      </c>
    </row>
    <row r="60" spans="20:42" x14ac:dyDescent="0.3">
      <c r="Z60" s="33">
        <v>69</v>
      </c>
      <c r="AA60" s="31" t="e">
        <f t="shared" si="31"/>
        <v>#VALUE!</v>
      </c>
      <c r="AB60" s="31" t="e">
        <f t="shared" si="17"/>
        <v>#VALUE!</v>
      </c>
      <c r="AC60" s="31" t="e">
        <f t="shared" si="18"/>
        <v>#VALUE!</v>
      </c>
      <c r="AD60" s="31" t="e">
        <f t="shared" si="19"/>
        <v>#VALUE!</v>
      </c>
      <c r="AF60" s="33">
        <v>69</v>
      </c>
      <c r="AG60" s="31" t="e">
        <f t="shared" si="32"/>
        <v>#VALUE!</v>
      </c>
      <c r="AH60" s="31" t="e">
        <f t="shared" si="21"/>
        <v>#VALUE!</v>
      </c>
      <c r="AI60" s="31" t="e">
        <f t="shared" si="22"/>
        <v>#VALUE!</v>
      </c>
      <c r="AJ60" s="31" t="e">
        <f t="shared" si="23"/>
        <v>#VALUE!</v>
      </c>
      <c r="AL60" s="33">
        <v>69</v>
      </c>
      <c r="AM60" s="31" t="e">
        <f t="shared" si="24"/>
        <v>#VALUE!</v>
      </c>
      <c r="AN60" s="31" t="e">
        <f t="shared" si="25"/>
        <v>#VALUE!</v>
      </c>
      <c r="AO60" s="31" t="e">
        <f t="shared" si="26"/>
        <v>#VALUE!</v>
      </c>
      <c r="AP60" s="31" t="e">
        <f t="shared" si="27"/>
        <v>#VALUE!</v>
      </c>
    </row>
    <row r="61" spans="20:42" x14ac:dyDescent="0.3">
      <c r="Z61" s="33">
        <v>70</v>
      </c>
      <c r="AA61" s="31" t="e">
        <f t="shared" si="31"/>
        <v>#VALUE!</v>
      </c>
      <c r="AB61" s="31" t="e">
        <f t="shared" si="17"/>
        <v>#VALUE!</v>
      </c>
      <c r="AC61" s="31" t="e">
        <f t="shared" si="18"/>
        <v>#VALUE!</v>
      </c>
      <c r="AD61" s="31" t="e">
        <f t="shared" si="19"/>
        <v>#VALUE!</v>
      </c>
      <c r="AF61" s="33">
        <v>70</v>
      </c>
      <c r="AG61" s="31" t="e">
        <f t="shared" si="32"/>
        <v>#VALUE!</v>
      </c>
      <c r="AH61" s="31" t="e">
        <f t="shared" si="21"/>
        <v>#VALUE!</v>
      </c>
      <c r="AI61" s="31" t="e">
        <f t="shared" si="22"/>
        <v>#VALUE!</v>
      </c>
      <c r="AJ61" s="31" t="e">
        <f t="shared" si="23"/>
        <v>#VALUE!</v>
      </c>
      <c r="AL61" s="33">
        <v>70</v>
      </c>
      <c r="AM61" s="31" t="e">
        <f t="shared" si="24"/>
        <v>#VALUE!</v>
      </c>
      <c r="AN61" s="31" t="e">
        <f t="shared" si="25"/>
        <v>#VALUE!</v>
      </c>
      <c r="AO61" s="31" t="e">
        <f t="shared" si="26"/>
        <v>#VALUE!</v>
      </c>
      <c r="AP61" s="31" t="e">
        <f t="shared" si="27"/>
        <v>#VALUE!</v>
      </c>
    </row>
    <row r="62" spans="20:42" x14ac:dyDescent="0.3">
      <c r="Z62" s="33">
        <v>71</v>
      </c>
      <c r="AA62" s="31" t="e">
        <f t="shared" si="31"/>
        <v>#VALUE!</v>
      </c>
      <c r="AB62" s="31" t="e">
        <f t="shared" si="17"/>
        <v>#VALUE!</v>
      </c>
      <c r="AC62" s="31" t="e">
        <f t="shared" si="18"/>
        <v>#VALUE!</v>
      </c>
      <c r="AD62" s="31" t="e">
        <f t="shared" si="19"/>
        <v>#VALUE!</v>
      </c>
      <c r="AF62" s="33">
        <v>71</v>
      </c>
      <c r="AG62" s="31" t="e">
        <f t="shared" si="32"/>
        <v>#VALUE!</v>
      </c>
      <c r="AH62" s="31" t="e">
        <f t="shared" si="21"/>
        <v>#VALUE!</v>
      </c>
      <c r="AI62" s="31" t="e">
        <f t="shared" si="22"/>
        <v>#VALUE!</v>
      </c>
      <c r="AJ62" s="31" t="e">
        <f t="shared" si="23"/>
        <v>#VALUE!</v>
      </c>
      <c r="AL62" s="33">
        <v>71</v>
      </c>
      <c r="AM62" s="31" t="e">
        <f t="shared" si="24"/>
        <v>#VALUE!</v>
      </c>
      <c r="AN62" s="31" t="e">
        <f t="shared" si="25"/>
        <v>#VALUE!</v>
      </c>
      <c r="AO62" s="31" t="e">
        <f t="shared" si="26"/>
        <v>#VALUE!</v>
      </c>
      <c r="AP62" s="31" t="e">
        <f t="shared" si="27"/>
        <v>#VALUE!</v>
      </c>
    </row>
    <row r="63" spans="20:42" x14ac:dyDescent="0.3">
      <c r="Z63" s="33">
        <v>72</v>
      </c>
      <c r="AA63" s="31" t="e">
        <f t="shared" si="31"/>
        <v>#VALUE!</v>
      </c>
      <c r="AB63" s="31" t="e">
        <f t="shared" si="17"/>
        <v>#VALUE!</v>
      </c>
      <c r="AC63" s="31" t="e">
        <f t="shared" si="18"/>
        <v>#VALUE!</v>
      </c>
      <c r="AD63" s="31" t="e">
        <f t="shared" si="19"/>
        <v>#VALUE!</v>
      </c>
      <c r="AF63" s="33">
        <v>72</v>
      </c>
      <c r="AG63" s="31" t="e">
        <f t="shared" si="32"/>
        <v>#VALUE!</v>
      </c>
      <c r="AH63" s="31" t="e">
        <f t="shared" si="21"/>
        <v>#VALUE!</v>
      </c>
      <c r="AI63" s="31" t="e">
        <f t="shared" si="22"/>
        <v>#VALUE!</v>
      </c>
      <c r="AJ63" s="31" t="e">
        <f t="shared" si="23"/>
        <v>#VALUE!</v>
      </c>
      <c r="AL63" s="33">
        <v>72</v>
      </c>
      <c r="AM63" s="31" t="e">
        <f t="shared" si="24"/>
        <v>#VALUE!</v>
      </c>
      <c r="AN63" s="31" t="e">
        <f t="shared" si="25"/>
        <v>#VALUE!</v>
      </c>
      <c r="AO63" s="31" t="e">
        <f t="shared" si="26"/>
        <v>#VALUE!</v>
      </c>
      <c r="AP63" s="31" t="e">
        <f t="shared" si="27"/>
        <v>#VALUE!</v>
      </c>
    </row>
    <row r="64" spans="20:42" x14ac:dyDescent="0.3">
      <c r="AF64" s="33">
        <v>73</v>
      </c>
      <c r="AG64" s="31" t="e">
        <f t="shared" si="32"/>
        <v>#VALUE!</v>
      </c>
      <c r="AH64" s="31" t="e">
        <f t="shared" si="21"/>
        <v>#VALUE!</v>
      </c>
      <c r="AI64" s="31" t="e">
        <f t="shared" si="22"/>
        <v>#VALUE!</v>
      </c>
      <c r="AJ64" s="31" t="e">
        <f t="shared" si="23"/>
        <v>#VALUE!</v>
      </c>
      <c r="AL64" s="33">
        <v>73</v>
      </c>
      <c r="AM64" s="31" t="e">
        <f t="shared" si="24"/>
        <v>#VALUE!</v>
      </c>
      <c r="AN64" s="31" t="e">
        <f t="shared" si="25"/>
        <v>#VALUE!</v>
      </c>
      <c r="AO64" s="31" t="e">
        <f t="shared" si="26"/>
        <v>#VALUE!</v>
      </c>
      <c r="AP64" s="31" t="e">
        <f t="shared" si="27"/>
        <v>#VALUE!</v>
      </c>
    </row>
    <row r="65" spans="32:42" x14ac:dyDescent="0.3">
      <c r="AF65" s="33">
        <v>74</v>
      </c>
      <c r="AG65" s="31" t="e">
        <f t="shared" si="32"/>
        <v>#VALUE!</v>
      </c>
      <c r="AH65" s="31" t="e">
        <f t="shared" si="21"/>
        <v>#VALUE!</v>
      </c>
      <c r="AI65" s="31" t="e">
        <f t="shared" si="22"/>
        <v>#VALUE!</v>
      </c>
      <c r="AJ65" s="31" t="e">
        <f t="shared" si="23"/>
        <v>#VALUE!</v>
      </c>
      <c r="AL65" s="33">
        <v>74</v>
      </c>
      <c r="AM65" s="31" t="e">
        <f t="shared" si="24"/>
        <v>#VALUE!</v>
      </c>
      <c r="AN65" s="31" t="e">
        <f t="shared" si="25"/>
        <v>#VALUE!</v>
      </c>
      <c r="AO65" s="31" t="e">
        <f t="shared" si="26"/>
        <v>#VALUE!</v>
      </c>
      <c r="AP65" s="31" t="e">
        <f t="shared" si="27"/>
        <v>#VALUE!</v>
      </c>
    </row>
    <row r="66" spans="32:42" x14ac:dyDescent="0.3">
      <c r="AF66" s="33">
        <v>75</v>
      </c>
      <c r="AG66" s="31" t="e">
        <f t="shared" si="32"/>
        <v>#VALUE!</v>
      </c>
      <c r="AH66" s="31" t="e">
        <f t="shared" si="21"/>
        <v>#VALUE!</v>
      </c>
      <c r="AI66" s="31" t="e">
        <f t="shared" si="22"/>
        <v>#VALUE!</v>
      </c>
      <c r="AJ66" s="31" t="e">
        <f t="shared" si="23"/>
        <v>#VALUE!</v>
      </c>
      <c r="AL66" s="33">
        <v>75</v>
      </c>
      <c r="AM66" s="31" t="e">
        <f t="shared" si="24"/>
        <v>#VALUE!</v>
      </c>
      <c r="AN66" s="31" t="e">
        <f t="shared" si="25"/>
        <v>#VALUE!</v>
      </c>
      <c r="AO66" s="31" t="e">
        <f t="shared" si="26"/>
        <v>#VALUE!</v>
      </c>
      <c r="AP66" s="31" t="e">
        <f t="shared" si="27"/>
        <v>#VALUE!</v>
      </c>
    </row>
    <row r="67" spans="32:42" x14ac:dyDescent="0.3">
      <c r="AF67" s="33">
        <v>76</v>
      </c>
      <c r="AG67" s="31" t="e">
        <f t="shared" si="32"/>
        <v>#VALUE!</v>
      </c>
      <c r="AH67" s="31" t="e">
        <f t="shared" si="21"/>
        <v>#VALUE!</v>
      </c>
      <c r="AI67" s="31" t="e">
        <f t="shared" si="22"/>
        <v>#VALUE!</v>
      </c>
      <c r="AJ67" s="31" t="e">
        <f t="shared" si="23"/>
        <v>#VALUE!</v>
      </c>
      <c r="AL67" s="33">
        <v>76</v>
      </c>
      <c r="AM67" s="31" t="e">
        <f t="shared" si="24"/>
        <v>#VALUE!</v>
      </c>
      <c r="AN67" s="31" t="e">
        <f t="shared" si="25"/>
        <v>#VALUE!</v>
      </c>
      <c r="AO67" s="31" t="e">
        <f t="shared" si="26"/>
        <v>#VALUE!</v>
      </c>
      <c r="AP67" s="31" t="e">
        <f t="shared" si="27"/>
        <v>#VALUE!</v>
      </c>
    </row>
    <row r="68" spans="32:42" x14ac:dyDescent="0.3">
      <c r="AF68" s="33">
        <v>77</v>
      </c>
      <c r="AG68" s="31" t="e">
        <f t="shared" si="32"/>
        <v>#VALUE!</v>
      </c>
      <c r="AH68" s="31" t="e">
        <f t="shared" si="21"/>
        <v>#VALUE!</v>
      </c>
      <c r="AI68" s="31" t="e">
        <f t="shared" si="22"/>
        <v>#VALUE!</v>
      </c>
      <c r="AJ68" s="31" t="e">
        <f t="shared" si="23"/>
        <v>#VALUE!</v>
      </c>
      <c r="AL68" s="33">
        <v>77</v>
      </c>
      <c r="AM68" s="31" t="e">
        <f t="shared" si="24"/>
        <v>#VALUE!</v>
      </c>
      <c r="AN68" s="31" t="e">
        <f t="shared" si="25"/>
        <v>#VALUE!</v>
      </c>
      <c r="AO68" s="31" t="e">
        <f t="shared" si="26"/>
        <v>#VALUE!</v>
      </c>
      <c r="AP68" s="31" t="e">
        <f t="shared" si="27"/>
        <v>#VALUE!</v>
      </c>
    </row>
    <row r="69" spans="32:42" x14ac:dyDescent="0.3">
      <c r="AF69" s="33">
        <v>78</v>
      </c>
      <c r="AG69" s="31" t="e">
        <f t="shared" si="32"/>
        <v>#VALUE!</v>
      </c>
      <c r="AH69" s="31" t="e">
        <f t="shared" ref="AH69:AH75" si="33">$C$3/$AF$1</f>
        <v>#VALUE!</v>
      </c>
      <c r="AI69" s="31" t="e">
        <f t="shared" ref="AI69:AI75" si="34">AG68*$AG$1/12</f>
        <v>#VALUE!</v>
      </c>
      <c r="AJ69" s="31" t="e">
        <f t="shared" ref="AJ69:AJ75" si="35">AH69+AI69+$A$1/$AF$1</f>
        <v>#VALUE!</v>
      </c>
      <c r="AL69" s="33">
        <v>78</v>
      </c>
      <c r="AM69" s="31" t="e">
        <f t="shared" ref="AM69:AM87" si="36">AM68-AN69</f>
        <v>#VALUE!</v>
      </c>
      <c r="AN69" s="31" t="e">
        <f t="shared" ref="AN69:AN111" si="37">$C$3/$AL$1</f>
        <v>#VALUE!</v>
      </c>
      <c r="AO69" s="31" t="e">
        <f t="shared" ref="AO69:AO87" si="38">AM68*$AM$1/12</f>
        <v>#VALUE!</v>
      </c>
      <c r="AP69" s="31" t="e">
        <f t="shared" ref="AP69:AP87" si="39">AN69+AO69+$A$1/$AL$1</f>
        <v>#VALUE!</v>
      </c>
    </row>
    <row r="70" spans="32:42" x14ac:dyDescent="0.3">
      <c r="AF70" s="33">
        <v>79</v>
      </c>
      <c r="AG70" s="31" t="e">
        <f t="shared" si="32"/>
        <v>#VALUE!</v>
      </c>
      <c r="AH70" s="31" t="e">
        <f t="shared" si="33"/>
        <v>#VALUE!</v>
      </c>
      <c r="AI70" s="31" t="e">
        <f t="shared" si="34"/>
        <v>#VALUE!</v>
      </c>
      <c r="AJ70" s="31" t="e">
        <f t="shared" si="35"/>
        <v>#VALUE!</v>
      </c>
      <c r="AL70" s="33">
        <v>79</v>
      </c>
      <c r="AM70" s="31" t="e">
        <f t="shared" si="36"/>
        <v>#VALUE!</v>
      </c>
      <c r="AN70" s="31" t="e">
        <f t="shared" si="37"/>
        <v>#VALUE!</v>
      </c>
      <c r="AO70" s="31" t="e">
        <f t="shared" si="38"/>
        <v>#VALUE!</v>
      </c>
      <c r="AP70" s="31" t="e">
        <f t="shared" si="39"/>
        <v>#VALUE!</v>
      </c>
    </row>
    <row r="71" spans="32:42" x14ac:dyDescent="0.3">
      <c r="AF71" s="33">
        <v>80</v>
      </c>
      <c r="AG71" s="31" t="e">
        <f t="shared" si="32"/>
        <v>#VALUE!</v>
      </c>
      <c r="AH71" s="31" t="e">
        <f t="shared" si="33"/>
        <v>#VALUE!</v>
      </c>
      <c r="AI71" s="31" t="e">
        <f t="shared" si="34"/>
        <v>#VALUE!</v>
      </c>
      <c r="AJ71" s="31" t="e">
        <f t="shared" si="35"/>
        <v>#VALUE!</v>
      </c>
      <c r="AL71" s="33">
        <v>80</v>
      </c>
      <c r="AM71" s="31" t="e">
        <f t="shared" si="36"/>
        <v>#VALUE!</v>
      </c>
      <c r="AN71" s="31" t="e">
        <f t="shared" si="37"/>
        <v>#VALUE!</v>
      </c>
      <c r="AO71" s="31" t="e">
        <f t="shared" si="38"/>
        <v>#VALUE!</v>
      </c>
      <c r="AP71" s="31" t="e">
        <f t="shared" si="39"/>
        <v>#VALUE!</v>
      </c>
    </row>
    <row r="72" spans="32:42" x14ac:dyDescent="0.3">
      <c r="AF72" s="33">
        <v>81</v>
      </c>
      <c r="AG72" s="31" t="e">
        <f t="shared" si="32"/>
        <v>#VALUE!</v>
      </c>
      <c r="AH72" s="31" t="e">
        <f t="shared" si="33"/>
        <v>#VALUE!</v>
      </c>
      <c r="AI72" s="31" t="e">
        <f t="shared" si="34"/>
        <v>#VALUE!</v>
      </c>
      <c r="AJ72" s="31" t="e">
        <f t="shared" si="35"/>
        <v>#VALUE!</v>
      </c>
      <c r="AL72" s="33">
        <v>81</v>
      </c>
      <c r="AM72" s="31" t="e">
        <f t="shared" si="36"/>
        <v>#VALUE!</v>
      </c>
      <c r="AN72" s="31" t="e">
        <f t="shared" si="37"/>
        <v>#VALUE!</v>
      </c>
      <c r="AO72" s="31" t="e">
        <f t="shared" si="38"/>
        <v>#VALUE!</v>
      </c>
      <c r="AP72" s="31" t="e">
        <f t="shared" si="39"/>
        <v>#VALUE!</v>
      </c>
    </row>
    <row r="73" spans="32:42" x14ac:dyDescent="0.3">
      <c r="AF73" s="33">
        <v>82</v>
      </c>
      <c r="AG73" s="31" t="e">
        <f t="shared" si="32"/>
        <v>#VALUE!</v>
      </c>
      <c r="AH73" s="31" t="e">
        <f t="shared" si="33"/>
        <v>#VALUE!</v>
      </c>
      <c r="AI73" s="31" t="e">
        <f t="shared" si="34"/>
        <v>#VALUE!</v>
      </c>
      <c r="AJ73" s="31" t="e">
        <f t="shared" si="35"/>
        <v>#VALUE!</v>
      </c>
      <c r="AL73" s="33">
        <v>82</v>
      </c>
      <c r="AM73" s="31" t="e">
        <f t="shared" si="36"/>
        <v>#VALUE!</v>
      </c>
      <c r="AN73" s="31" t="e">
        <f t="shared" si="37"/>
        <v>#VALUE!</v>
      </c>
      <c r="AO73" s="31" t="e">
        <f t="shared" si="38"/>
        <v>#VALUE!</v>
      </c>
      <c r="AP73" s="31" t="e">
        <f t="shared" si="39"/>
        <v>#VALUE!</v>
      </c>
    </row>
    <row r="74" spans="32:42" x14ac:dyDescent="0.3">
      <c r="AF74" s="33">
        <v>83</v>
      </c>
      <c r="AG74" s="31" t="e">
        <f t="shared" si="32"/>
        <v>#VALUE!</v>
      </c>
      <c r="AH74" s="31" t="e">
        <f t="shared" si="33"/>
        <v>#VALUE!</v>
      </c>
      <c r="AI74" s="31" t="e">
        <f t="shared" si="34"/>
        <v>#VALUE!</v>
      </c>
      <c r="AJ74" s="31" t="e">
        <f t="shared" si="35"/>
        <v>#VALUE!</v>
      </c>
      <c r="AL74" s="33">
        <v>83</v>
      </c>
      <c r="AM74" s="31" t="e">
        <f t="shared" si="36"/>
        <v>#VALUE!</v>
      </c>
      <c r="AN74" s="31" t="e">
        <f t="shared" si="37"/>
        <v>#VALUE!</v>
      </c>
      <c r="AO74" s="31" t="e">
        <f t="shared" si="38"/>
        <v>#VALUE!</v>
      </c>
      <c r="AP74" s="31" t="e">
        <f t="shared" si="39"/>
        <v>#VALUE!</v>
      </c>
    </row>
    <row r="75" spans="32:42" x14ac:dyDescent="0.3">
      <c r="AF75" s="33">
        <v>84</v>
      </c>
      <c r="AG75" s="31" t="e">
        <f t="shared" si="32"/>
        <v>#VALUE!</v>
      </c>
      <c r="AH75" s="31" t="e">
        <f t="shared" si="33"/>
        <v>#VALUE!</v>
      </c>
      <c r="AI75" s="31" t="e">
        <f t="shared" si="34"/>
        <v>#VALUE!</v>
      </c>
      <c r="AJ75" s="31" t="e">
        <f t="shared" si="35"/>
        <v>#VALUE!</v>
      </c>
      <c r="AL75" s="33">
        <v>84</v>
      </c>
      <c r="AM75" s="31" t="e">
        <f t="shared" si="36"/>
        <v>#VALUE!</v>
      </c>
      <c r="AN75" s="31" t="e">
        <f t="shared" si="37"/>
        <v>#VALUE!</v>
      </c>
      <c r="AO75" s="31" t="e">
        <f t="shared" si="38"/>
        <v>#VALUE!</v>
      </c>
      <c r="AP75" s="31" t="e">
        <f t="shared" si="39"/>
        <v>#VALUE!</v>
      </c>
    </row>
    <row r="76" spans="32:42" x14ac:dyDescent="0.3">
      <c r="AL76" s="33">
        <v>85</v>
      </c>
      <c r="AM76" s="31" t="e">
        <f t="shared" si="36"/>
        <v>#VALUE!</v>
      </c>
      <c r="AN76" s="31" t="e">
        <f t="shared" si="37"/>
        <v>#VALUE!</v>
      </c>
      <c r="AO76" s="31" t="e">
        <f t="shared" si="38"/>
        <v>#VALUE!</v>
      </c>
      <c r="AP76" s="31" t="e">
        <f t="shared" si="39"/>
        <v>#VALUE!</v>
      </c>
    </row>
    <row r="77" spans="32:42" x14ac:dyDescent="0.3">
      <c r="AL77" s="33">
        <v>86</v>
      </c>
      <c r="AM77" s="31" t="e">
        <f t="shared" si="36"/>
        <v>#VALUE!</v>
      </c>
      <c r="AN77" s="31" t="e">
        <f t="shared" si="37"/>
        <v>#VALUE!</v>
      </c>
      <c r="AO77" s="31" t="e">
        <f t="shared" si="38"/>
        <v>#VALUE!</v>
      </c>
      <c r="AP77" s="31" t="e">
        <f t="shared" si="39"/>
        <v>#VALUE!</v>
      </c>
    </row>
    <row r="78" spans="32:42" x14ac:dyDescent="0.3">
      <c r="AL78" s="33">
        <v>87</v>
      </c>
      <c r="AM78" s="31" t="e">
        <f t="shared" si="36"/>
        <v>#VALUE!</v>
      </c>
      <c r="AN78" s="31" t="e">
        <f t="shared" si="37"/>
        <v>#VALUE!</v>
      </c>
      <c r="AO78" s="31" t="e">
        <f t="shared" si="38"/>
        <v>#VALUE!</v>
      </c>
      <c r="AP78" s="31" t="e">
        <f t="shared" si="39"/>
        <v>#VALUE!</v>
      </c>
    </row>
    <row r="79" spans="32:42" x14ac:dyDescent="0.3">
      <c r="AL79" s="33">
        <v>88</v>
      </c>
      <c r="AM79" s="31" t="e">
        <f t="shared" si="36"/>
        <v>#VALUE!</v>
      </c>
      <c r="AN79" s="31" t="e">
        <f t="shared" si="37"/>
        <v>#VALUE!</v>
      </c>
      <c r="AO79" s="31" t="e">
        <f t="shared" si="38"/>
        <v>#VALUE!</v>
      </c>
      <c r="AP79" s="31" t="e">
        <f t="shared" si="39"/>
        <v>#VALUE!</v>
      </c>
    </row>
    <row r="80" spans="32:42" x14ac:dyDescent="0.3">
      <c r="AL80" s="33">
        <v>89</v>
      </c>
      <c r="AM80" s="31" t="e">
        <f t="shared" si="36"/>
        <v>#VALUE!</v>
      </c>
      <c r="AN80" s="31" t="e">
        <f t="shared" si="37"/>
        <v>#VALUE!</v>
      </c>
      <c r="AO80" s="31" t="e">
        <f t="shared" si="38"/>
        <v>#VALUE!</v>
      </c>
      <c r="AP80" s="31" t="e">
        <f t="shared" si="39"/>
        <v>#VALUE!</v>
      </c>
    </row>
    <row r="81" spans="38:42" x14ac:dyDescent="0.3">
      <c r="AL81" s="33">
        <v>90</v>
      </c>
      <c r="AM81" s="31" t="e">
        <f t="shared" si="36"/>
        <v>#VALUE!</v>
      </c>
      <c r="AN81" s="31" t="e">
        <f t="shared" si="37"/>
        <v>#VALUE!</v>
      </c>
      <c r="AO81" s="31" t="e">
        <f t="shared" si="38"/>
        <v>#VALUE!</v>
      </c>
      <c r="AP81" s="31" t="e">
        <f t="shared" si="39"/>
        <v>#VALUE!</v>
      </c>
    </row>
    <row r="82" spans="38:42" x14ac:dyDescent="0.3">
      <c r="AL82" s="33">
        <v>91</v>
      </c>
      <c r="AM82" s="31" t="e">
        <f t="shared" si="36"/>
        <v>#VALUE!</v>
      </c>
      <c r="AN82" s="31" t="e">
        <f t="shared" si="37"/>
        <v>#VALUE!</v>
      </c>
      <c r="AO82" s="31" t="e">
        <f t="shared" si="38"/>
        <v>#VALUE!</v>
      </c>
      <c r="AP82" s="31" t="e">
        <f t="shared" si="39"/>
        <v>#VALUE!</v>
      </c>
    </row>
    <row r="83" spans="38:42" x14ac:dyDescent="0.3">
      <c r="AL83" s="33">
        <v>92</v>
      </c>
      <c r="AM83" s="31" t="e">
        <f t="shared" si="36"/>
        <v>#VALUE!</v>
      </c>
      <c r="AN83" s="31" t="e">
        <f t="shared" si="37"/>
        <v>#VALUE!</v>
      </c>
      <c r="AO83" s="31" t="e">
        <f t="shared" si="38"/>
        <v>#VALUE!</v>
      </c>
      <c r="AP83" s="31" t="e">
        <f t="shared" si="39"/>
        <v>#VALUE!</v>
      </c>
    </row>
    <row r="84" spans="38:42" x14ac:dyDescent="0.3">
      <c r="AL84" s="33">
        <v>93</v>
      </c>
      <c r="AM84" s="31" t="e">
        <f t="shared" si="36"/>
        <v>#VALUE!</v>
      </c>
      <c r="AN84" s="31" t="e">
        <f t="shared" si="37"/>
        <v>#VALUE!</v>
      </c>
      <c r="AO84" s="31" t="e">
        <f t="shared" si="38"/>
        <v>#VALUE!</v>
      </c>
      <c r="AP84" s="31" t="e">
        <f t="shared" si="39"/>
        <v>#VALUE!</v>
      </c>
    </row>
    <row r="85" spans="38:42" x14ac:dyDescent="0.3">
      <c r="AL85" s="33">
        <v>94</v>
      </c>
      <c r="AM85" s="31" t="e">
        <f t="shared" si="36"/>
        <v>#VALUE!</v>
      </c>
      <c r="AN85" s="31" t="e">
        <f t="shared" si="37"/>
        <v>#VALUE!</v>
      </c>
      <c r="AO85" s="31" t="e">
        <f t="shared" si="38"/>
        <v>#VALUE!</v>
      </c>
      <c r="AP85" s="31" t="e">
        <f t="shared" si="39"/>
        <v>#VALUE!</v>
      </c>
    </row>
    <row r="86" spans="38:42" x14ac:dyDescent="0.3">
      <c r="AL86" s="33">
        <v>95</v>
      </c>
      <c r="AM86" s="31" t="e">
        <f t="shared" si="36"/>
        <v>#VALUE!</v>
      </c>
      <c r="AN86" s="31" t="e">
        <f t="shared" si="37"/>
        <v>#VALUE!</v>
      </c>
      <c r="AO86" s="31" t="e">
        <f t="shared" si="38"/>
        <v>#VALUE!</v>
      </c>
      <c r="AP86" s="31" t="e">
        <f t="shared" si="39"/>
        <v>#VALUE!</v>
      </c>
    </row>
    <row r="87" spans="38:42" x14ac:dyDescent="0.3">
      <c r="AL87" s="33">
        <v>96</v>
      </c>
      <c r="AM87" s="31" t="e">
        <f t="shared" si="36"/>
        <v>#VALUE!</v>
      </c>
      <c r="AN87" s="31" t="e">
        <f t="shared" si="37"/>
        <v>#VALUE!</v>
      </c>
      <c r="AO87" s="31" t="e">
        <f t="shared" si="38"/>
        <v>#VALUE!</v>
      </c>
      <c r="AP87" s="31" t="e">
        <f t="shared" si="39"/>
        <v>#VALUE!</v>
      </c>
    </row>
    <row r="88" spans="38:42" x14ac:dyDescent="0.3">
      <c r="AL88" s="33">
        <v>97</v>
      </c>
      <c r="AM88" s="31" t="e">
        <f t="shared" ref="AM88:AM99" si="40">AM87-AN88</f>
        <v>#VALUE!</v>
      </c>
      <c r="AN88" s="31" t="e">
        <f t="shared" si="37"/>
        <v>#VALUE!</v>
      </c>
      <c r="AO88" s="31" t="e">
        <f t="shared" ref="AO88:AO99" si="41">AM87*$AM$1/12</f>
        <v>#VALUE!</v>
      </c>
      <c r="AP88" s="31" t="e">
        <f t="shared" ref="AP88:AP99" si="42">AN88+AO88+$A$1/$AL$1</f>
        <v>#VALUE!</v>
      </c>
    </row>
    <row r="89" spans="38:42" x14ac:dyDescent="0.3">
      <c r="AL89" s="33">
        <v>98</v>
      </c>
      <c r="AM89" s="31" t="e">
        <f t="shared" si="40"/>
        <v>#VALUE!</v>
      </c>
      <c r="AN89" s="31" t="e">
        <f t="shared" si="37"/>
        <v>#VALUE!</v>
      </c>
      <c r="AO89" s="31" t="e">
        <f t="shared" si="41"/>
        <v>#VALUE!</v>
      </c>
      <c r="AP89" s="31" t="e">
        <f t="shared" si="42"/>
        <v>#VALUE!</v>
      </c>
    </row>
    <row r="90" spans="38:42" x14ac:dyDescent="0.3">
      <c r="AL90" s="33">
        <v>99</v>
      </c>
      <c r="AM90" s="31" t="e">
        <f t="shared" si="40"/>
        <v>#VALUE!</v>
      </c>
      <c r="AN90" s="31" t="e">
        <f t="shared" si="37"/>
        <v>#VALUE!</v>
      </c>
      <c r="AO90" s="31" t="e">
        <f t="shared" si="41"/>
        <v>#VALUE!</v>
      </c>
      <c r="AP90" s="31" t="e">
        <f t="shared" si="42"/>
        <v>#VALUE!</v>
      </c>
    </row>
    <row r="91" spans="38:42" x14ac:dyDescent="0.3">
      <c r="AL91" s="33">
        <v>100</v>
      </c>
      <c r="AM91" s="31" t="e">
        <f t="shared" si="40"/>
        <v>#VALUE!</v>
      </c>
      <c r="AN91" s="31" t="e">
        <f t="shared" si="37"/>
        <v>#VALUE!</v>
      </c>
      <c r="AO91" s="31" t="e">
        <f t="shared" si="41"/>
        <v>#VALUE!</v>
      </c>
      <c r="AP91" s="31" t="e">
        <f t="shared" si="42"/>
        <v>#VALUE!</v>
      </c>
    </row>
    <row r="92" spans="38:42" x14ac:dyDescent="0.3">
      <c r="AL92" s="33">
        <v>101</v>
      </c>
      <c r="AM92" s="31" t="e">
        <f t="shared" si="40"/>
        <v>#VALUE!</v>
      </c>
      <c r="AN92" s="31" t="e">
        <f t="shared" si="37"/>
        <v>#VALUE!</v>
      </c>
      <c r="AO92" s="31" t="e">
        <f t="shared" si="41"/>
        <v>#VALUE!</v>
      </c>
      <c r="AP92" s="31" t="e">
        <f t="shared" si="42"/>
        <v>#VALUE!</v>
      </c>
    </row>
    <row r="93" spans="38:42" x14ac:dyDescent="0.3">
      <c r="AL93" s="33">
        <v>102</v>
      </c>
      <c r="AM93" s="31" t="e">
        <f t="shared" si="40"/>
        <v>#VALUE!</v>
      </c>
      <c r="AN93" s="31" t="e">
        <f t="shared" si="37"/>
        <v>#VALUE!</v>
      </c>
      <c r="AO93" s="31" t="e">
        <f t="shared" si="41"/>
        <v>#VALUE!</v>
      </c>
      <c r="AP93" s="31" t="e">
        <f t="shared" si="42"/>
        <v>#VALUE!</v>
      </c>
    </row>
    <row r="94" spans="38:42" x14ac:dyDescent="0.3">
      <c r="AL94" s="33">
        <v>103</v>
      </c>
      <c r="AM94" s="31" t="e">
        <f t="shared" si="40"/>
        <v>#VALUE!</v>
      </c>
      <c r="AN94" s="31" t="e">
        <f t="shared" si="37"/>
        <v>#VALUE!</v>
      </c>
      <c r="AO94" s="31" t="e">
        <f t="shared" si="41"/>
        <v>#VALUE!</v>
      </c>
      <c r="AP94" s="31" t="e">
        <f t="shared" si="42"/>
        <v>#VALUE!</v>
      </c>
    </row>
    <row r="95" spans="38:42" x14ac:dyDescent="0.3">
      <c r="AL95" s="33">
        <v>104</v>
      </c>
      <c r="AM95" s="31" t="e">
        <f t="shared" si="40"/>
        <v>#VALUE!</v>
      </c>
      <c r="AN95" s="31" t="e">
        <f t="shared" si="37"/>
        <v>#VALUE!</v>
      </c>
      <c r="AO95" s="31" t="e">
        <f t="shared" si="41"/>
        <v>#VALUE!</v>
      </c>
      <c r="AP95" s="31" t="e">
        <f t="shared" si="42"/>
        <v>#VALUE!</v>
      </c>
    </row>
    <row r="96" spans="38:42" x14ac:dyDescent="0.3">
      <c r="AL96" s="33">
        <v>105</v>
      </c>
      <c r="AM96" s="31" t="e">
        <f t="shared" si="40"/>
        <v>#VALUE!</v>
      </c>
      <c r="AN96" s="31" t="e">
        <f t="shared" si="37"/>
        <v>#VALUE!</v>
      </c>
      <c r="AO96" s="31" t="e">
        <f t="shared" si="41"/>
        <v>#VALUE!</v>
      </c>
      <c r="AP96" s="31" t="e">
        <f t="shared" si="42"/>
        <v>#VALUE!</v>
      </c>
    </row>
    <row r="97" spans="38:42" x14ac:dyDescent="0.3">
      <c r="AL97" s="33">
        <v>106</v>
      </c>
      <c r="AM97" s="31" t="e">
        <f t="shared" si="40"/>
        <v>#VALUE!</v>
      </c>
      <c r="AN97" s="31" t="e">
        <f t="shared" si="37"/>
        <v>#VALUE!</v>
      </c>
      <c r="AO97" s="31" t="e">
        <f t="shared" si="41"/>
        <v>#VALUE!</v>
      </c>
      <c r="AP97" s="31" t="e">
        <f t="shared" si="42"/>
        <v>#VALUE!</v>
      </c>
    </row>
    <row r="98" spans="38:42" x14ac:dyDescent="0.3">
      <c r="AL98" s="33">
        <v>107</v>
      </c>
      <c r="AM98" s="31" t="e">
        <f t="shared" si="40"/>
        <v>#VALUE!</v>
      </c>
      <c r="AN98" s="31" t="e">
        <f t="shared" si="37"/>
        <v>#VALUE!</v>
      </c>
      <c r="AO98" s="31" t="e">
        <f t="shared" si="41"/>
        <v>#VALUE!</v>
      </c>
      <c r="AP98" s="31" t="e">
        <f t="shared" si="42"/>
        <v>#VALUE!</v>
      </c>
    </row>
    <row r="99" spans="38:42" x14ac:dyDescent="0.3">
      <c r="AL99" s="33">
        <v>108</v>
      </c>
      <c r="AM99" s="31" t="e">
        <f t="shared" si="40"/>
        <v>#VALUE!</v>
      </c>
      <c r="AN99" s="31" t="e">
        <f t="shared" si="37"/>
        <v>#VALUE!</v>
      </c>
      <c r="AO99" s="31" t="e">
        <f t="shared" si="41"/>
        <v>#VALUE!</v>
      </c>
      <c r="AP99" s="31" t="e">
        <f t="shared" si="42"/>
        <v>#VALUE!</v>
      </c>
    </row>
    <row r="100" spans="38:42" x14ac:dyDescent="0.3">
      <c r="AL100" s="33">
        <v>109</v>
      </c>
      <c r="AM100" s="31" t="e">
        <f t="shared" ref="AM100:AM111" si="43">AM99-AN100</f>
        <v>#VALUE!</v>
      </c>
      <c r="AN100" s="31" t="e">
        <f t="shared" si="37"/>
        <v>#VALUE!</v>
      </c>
      <c r="AO100" s="31" t="e">
        <f t="shared" ref="AO100:AO111" si="44">AM99*$AM$1/12</f>
        <v>#VALUE!</v>
      </c>
      <c r="AP100" s="31" t="e">
        <f t="shared" ref="AP100:AP111" si="45">AN100+AO100+$A$1/$AL$1</f>
        <v>#VALUE!</v>
      </c>
    </row>
    <row r="101" spans="38:42" x14ac:dyDescent="0.3">
      <c r="AL101" s="33">
        <v>110</v>
      </c>
      <c r="AM101" s="31" t="e">
        <f t="shared" si="43"/>
        <v>#VALUE!</v>
      </c>
      <c r="AN101" s="31" t="e">
        <f t="shared" si="37"/>
        <v>#VALUE!</v>
      </c>
      <c r="AO101" s="31" t="e">
        <f t="shared" si="44"/>
        <v>#VALUE!</v>
      </c>
      <c r="AP101" s="31" t="e">
        <f t="shared" si="45"/>
        <v>#VALUE!</v>
      </c>
    </row>
    <row r="102" spans="38:42" x14ac:dyDescent="0.3">
      <c r="AL102" s="33">
        <v>111</v>
      </c>
      <c r="AM102" s="31" t="e">
        <f t="shared" si="43"/>
        <v>#VALUE!</v>
      </c>
      <c r="AN102" s="31" t="e">
        <f t="shared" si="37"/>
        <v>#VALUE!</v>
      </c>
      <c r="AO102" s="31" t="e">
        <f t="shared" si="44"/>
        <v>#VALUE!</v>
      </c>
      <c r="AP102" s="31" t="e">
        <f t="shared" si="45"/>
        <v>#VALUE!</v>
      </c>
    </row>
    <row r="103" spans="38:42" x14ac:dyDescent="0.3">
      <c r="AL103" s="33">
        <v>112</v>
      </c>
      <c r="AM103" s="31" t="e">
        <f t="shared" si="43"/>
        <v>#VALUE!</v>
      </c>
      <c r="AN103" s="31" t="e">
        <f t="shared" si="37"/>
        <v>#VALUE!</v>
      </c>
      <c r="AO103" s="31" t="e">
        <f t="shared" si="44"/>
        <v>#VALUE!</v>
      </c>
      <c r="AP103" s="31" t="e">
        <f t="shared" si="45"/>
        <v>#VALUE!</v>
      </c>
    </row>
    <row r="104" spans="38:42" x14ac:dyDescent="0.3">
      <c r="AL104" s="33">
        <v>113</v>
      </c>
      <c r="AM104" s="31" t="e">
        <f t="shared" si="43"/>
        <v>#VALUE!</v>
      </c>
      <c r="AN104" s="31" t="e">
        <f t="shared" si="37"/>
        <v>#VALUE!</v>
      </c>
      <c r="AO104" s="31" t="e">
        <f t="shared" si="44"/>
        <v>#VALUE!</v>
      </c>
      <c r="AP104" s="31" t="e">
        <f t="shared" si="45"/>
        <v>#VALUE!</v>
      </c>
    </row>
    <row r="105" spans="38:42" x14ac:dyDescent="0.3">
      <c r="AL105" s="33">
        <v>114</v>
      </c>
      <c r="AM105" s="31" t="e">
        <f t="shared" si="43"/>
        <v>#VALUE!</v>
      </c>
      <c r="AN105" s="31" t="e">
        <f t="shared" si="37"/>
        <v>#VALUE!</v>
      </c>
      <c r="AO105" s="31" t="e">
        <f t="shared" si="44"/>
        <v>#VALUE!</v>
      </c>
      <c r="AP105" s="31" t="e">
        <f t="shared" si="45"/>
        <v>#VALUE!</v>
      </c>
    </row>
    <row r="106" spans="38:42" x14ac:dyDescent="0.3">
      <c r="AL106" s="33">
        <v>115</v>
      </c>
      <c r="AM106" s="31" t="e">
        <f t="shared" si="43"/>
        <v>#VALUE!</v>
      </c>
      <c r="AN106" s="31" t="e">
        <f t="shared" si="37"/>
        <v>#VALUE!</v>
      </c>
      <c r="AO106" s="31" t="e">
        <f t="shared" si="44"/>
        <v>#VALUE!</v>
      </c>
      <c r="AP106" s="31" t="e">
        <f t="shared" si="45"/>
        <v>#VALUE!</v>
      </c>
    </row>
    <row r="107" spans="38:42" x14ac:dyDescent="0.3">
      <c r="AL107" s="33">
        <v>116</v>
      </c>
      <c r="AM107" s="31" t="e">
        <f t="shared" si="43"/>
        <v>#VALUE!</v>
      </c>
      <c r="AN107" s="31" t="e">
        <f t="shared" si="37"/>
        <v>#VALUE!</v>
      </c>
      <c r="AO107" s="31" t="e">
        <f t="shared" si="44"/>
        <v>#VALUE!</v>
      </c>
      <c r="AP107" s="31" t="e">
        <f t="shared" si="45"/>
        <v>#VALUE!</v>
      </c>
    </row>
    <row r="108" spans="38:42" x14ac:dyDescent="0.3">
      <c r="AL108" s="33">
        <v>117</v>
      </c>
      <c r="AM108" s="31" t="e">
        <f t="shared" si="43"/>
        <v>#VALUE!</v>
      </c>
      <c r="AN108" s="31" t="e">
        <f t="shared" si="37"/>
        <v>#VALUE!</v>
      </c>
      <c r="AO108" s="31" t="e">
        <f t="shared" si="44"/>
        <v>#VALUE!</v>
      </c>
      <c r="AP108" s="31" t="e">
        <f t="shared" si="45"/>
        <v>#VALUE!</v>
      </c>
    </row>
    <row r="109" spans="38:42" x14ac:dyDescent="0.3">
      <c r="AL109" s="33">
        <v>118</v>
      </c>
      <c r="AM109" s="31" t="e">
        <f t="shared" si="43"/>
        <v>#VALUE!</v>
      </c>
      <c r="AN109" s="31" t="e">
        <f t="shared" si="37"/>
        <v>#VALUE!</v>
      </c>
      <c r="AO109" s="31" t="e">
        <f t="shared" si="44"/>
        <v>#VALUE!</v>
      </c>
      <c r="AP109" s="31" t="e">
        <f t="shared" si="45"/>
        <v>#VALUE!</v>
      </c>
    </row>
    <row r="110" spans="38:42" x14ac:dyDescent="0.3">
      <c r="AL110" s="33">
        <v>119</v>
      </c>
      <c r="AM110" s="31" t="e">
        <f t="shared" si="43"/>
        <v>#VALUE!</v>
      </c>
      <c r="AN110" s="31" t="e">
        <f t="shared" si="37"/>
        <v>#VALUE!</v>
      </c>
      <c r="AO110" s="31" t="e">
        <f t="shared" si="44"/>
        <v>#VALUE!</v>
      </c>
      <c r="AP110" s="31" t="e">
        <f t="shared" si="45"/>
        <v>#VALUE!</v>
      </c>
    </row>
    <row r="111" spans="38:42" x14ac:dyDescent="0.3">
      <c r="AL111" s="33">
        <v>120</v>
      </c>
      <c r="AM111" s="31" t="e">
        <f t="shared" si="43"/>
        <v>#VALUE!</v>
      </c>
      <c r="AN111" s="31" t="e">
        <f t="shared" si="37"/>
        <v>#VALUE!</v>
      </c>
      <c r="AO111" s="31" t="e">
        <f t="shared" si="44"/>
        <v>#VALUE!</v>
      </c>
      <c r="AP111" s="31" t="e">
        <f t="shared" si="45"/>
        <v>#VALUE!</v>
      </c>
    </row>
    <row r="112" spans="38:42" x14ac:dyDescent="0.3">
      <c r="AL112" s="33"/>
      <c r="AM112" s="31"/>
      <c r="AN112" s="31"/>
      <c r="AO112" s="31"/>
      <c r="AP112" s="31"/>
    </row>
    <row r="113" spans="38:42" x14ac:dyDescent="0.3">
      <c r="AL113" s="33"/>
      <c r="AM113" s="31"/>
      <c r="AN113" s="31"/>
      <c r="AO113" s="31"/>
      <c r="AP113" s="31"/>
    </row>
    <row r="114" spans="38:42" x14ac:dyDescent="0.3">
      <c r="AL114" s="33"/>
      <c r="AM114" s="31"/>
      <c r="AN114" s="31"/>
      <c r="AO114" s="31"/>
      <c r="AP114" s="31"/>
    </row>
    <row r="115" spans="38:42" x14ac:dyDescent="0.3">
      <c r="AL115" s="33"/>
      <c r="AM115" s="31"/>
      <c r="AN115" s="31"/>
      <c r="AO115" s="31"/>
      <c r="AP115" s="31"/>
    </row>
    <row r="116" spans="38:42" x14ac:dyDescent="0.3">
      <c r="AL116" s="33"/>
      <c r="AM116" s="31"/>
      <c r="AN116" s="31"/>
      <c r="AO116" s="31"/>
      <c r="AP116" s="31"/>
    </row>
    <row r="117" spans="38:42" x14ac:dyDescent="0.3">
      <c r="AL117" s="33"/>
      <c r="AM117" s="31"/>
      <c r="AN117" s="31"/>
      <c r="AO117" s="31"/>
      <c r="AP117" s="31"/>
    </row>
    <row r="118" spans="38:42" x14ac:dyDescent="0.3">
      <c r="AL118" s="33"/>
      <c r="AM118" s="31"/>
      <c r="AN118" s="31"/>
      <c r="AO118" s="31"/>
      <c r="AP118" s="31"/>
    </row>
    <row r="119" spans="38:42" x14ac:dyDescent="0.3">
      <c r="AL119" s="33"/>
      <c r="AM119" s="31"/>
      <c r="AN119" s="31"/>
      <c r="AO119" s="31"/>
      <c r="AP119" s="31"/>
    </row>
    <row r="120" spans="38:42" x14ac:dyDescent="0.3">
      <c r="AL120" s="33"/>
      <c r="AM120" s="31"/>
      <c r="AN120" s="31"/>
      <c r="AO120" s="31"/>
      <c r="AP120" s="31"/>
    </row>
    <row r="121" spans="38:42" x14ac:dyDescent="0.3">
      <c r="AL121" s="33"/>
      <c r="AM121" s="31"/>
      <c r="AN121" s="31"/>
      <c r="AO121" s="31"/>
      <c r="AP121" s="31"/>
    </row>
    <row r="122" spans="38:42" x14ac:dyDescent="0.3">
      <c r="AL122" s="33"/>
      <c r="AM122" s="31"/>
      <c r="AN122" s="31"/>
      <c r="AO122" s="31"/>
      <c r="AP122" s="31"/>
    </row>
    <row r="123" spans="38:42" x14ac:dyDescent="0.3">
      <c r="AL123" s="33"/>
      <c r="AM123" s="31"/>
      <c r="AN123" s="31"/>
      <c r="AO123" s="31"/>
      <c r="AP123" s="31"/>
    </row>
    <row r="124" spans="38:42" x14ac:dyDescent="0.3">
      <c r="AL124" s="33"/>
      <c r="AM124" s="31"/>
      <c r="AN124" s="31"/>
      <c r="AO124" s="31"/>
      <c r="AP124" s="31"/>
    </row>
    <row r="125" spans="38:42" x14ac:dyDescent="0.3">
      <c r="AL125" s="33"/>
      <c r="AM125" s="31"/>
      <c r="AN125" s="31"/>
      <c r="AO125" s="31"/>
      <c r="AP125" s="31"/>
    </row>
    <row r="126" spans="38:42" x14ac:dyDescent="0.3">
      <c r="AL126" s="33"/>
      <c r="AM126" s="31"/>
      <c r="AN126" s="31"/>
      <c r="AO126" s="31"/>
      <c r="AP126" s="31"/>
    </row>
    <row r="127" spans="38:42" x14ac:dyDescent="0.3">
      <c r="AL127" s="33"/>
      <c r="AM127" s="31"/>
      <c r="AN127" s="31"/>
      <c r="AO127" s="31"/>
      <c r="AP127" s="31"/>
    </row>
    <row r="128" spans="38:42" x14ac:dyDescent="0.3">
      <c r="AL128" s="33"/>
      <c r="AM128" s="31"/>
      <c r="AN128" s="31"/>
      <c r="AO128" s="31"/>
      <c r="AP128" s="31"/>
    </row>
    <row r="129" spans="38:42" x14ac:dyDescent="0.3">
      <c r="AL129" s="33"/>
      <c r="AM129" s="31"/>
      <c r="AN129" s="31"/>
      <c r="AO129" s="31"/>
      <c r="AP129" s="31"/>
    </row>
    <row r="130" spans="38:42" x14ac:dyDescent="0.3">
      <c r="AL130" s="33"/>
      <c r="AM130" s="31"/>
      <c r="AN130" s="31"/>
      <c r="AO130" s="31"/>
      <c r="AP130" s="31"/>
    </row>
    <row r="131" spans="38:42" x14ac:dyDescent="0.3">
      <c r="AL131" s="33"/>
      <c r="AM131" s="31"/>
      <c r="AN131" s="31"/>
      <c r="AO131" s="31"/>
      <c r="AP131" s="31"/>
    </row>
    <row r="132" spans="38:42" x14ac:dyDescent="0.3">
      <c r="AL132" s="33"/>
      <c r="AM132" s="31"/>
      <c r="AN132" s="31"/>
      <c r="AO132" s="31"/>
      <c r="AP132" s="31"/>
    </row>
    <row r="133" spans="38:42" x14ac:dyDescent="0.3">
      <c r="AL133" s="33"/>
      <c r="AM133" s="31"/>
      <c r="AN133" s="31"/>
      <c r="AO133" s="31"/>
      <c r="AP133" s="31"/>
    </row>
    <row r="134" spans="38:42" x14ac:dyDescent="0.3">
      <c r="AL134" s="33"/>
      <c r="AM134" s="31"/>
      <c r="AN134" s="31"/>
      <c r="AO134" s="31"/>
      <c r="AP134" s="31"/>
    </row>
    <row r="135" spans="38:42" x14ac:dyDescent="0.3">
      <c r="AL135" s="33"/>
      <c r="AM135" s="31"/>
      <c r="AN135" s="31"/>
      <c r="AO135" s="31"/>
      <c r="AP135" s="31"/>
    </row>
    <row r="136" spans="38:42" x14ac:dyDescent="0.3">
      <c r="AL136" s="33"/>
      <c r="AM136" s="31"/>
      <c r="AN136" s="31"/>
      <c r="AO136" s="31"/>
      <c r="AP136" s="31"/>
    </row>
    <row r="137" spans="38:42" x14ac:dyDescent="0.3">
      <c r="AL137" s="33"/>
      <c r="AM137" s="31"/>
      <c r="AN137" s="31"/>
      <c r="AO137" s="31"/>
      <c r="AP137" s="31"/>
    </row>
    <row r="138" spans="38:42" x14ac:dyDescent="0.3">
      <c r="AL138" s="33"/>
      <c r="AM138" s="31"/>
      <c r="AN138" s="31"/>
      <c r="AO138" s="31"/>
      <c r="AP138" s="31"/>
    </row>
    <row r="139" spans="38:42" x14ac:dyDescent="0.3">
      <c r="AL139" s="33"/>
      <c r="AM139" s="31"/>
      <c r="AN139" s="31"/>
      <c r="AO139" s="31"/>
      <c r="AP139" s="31"/>
    </row>
    <row r="140" spans="38:42" x14ac:dyDescent="0.3">
      <c r="AL140" s="33"/>
      <c r="AM140" s="31"/>
      <c r="AN140" s="31"/>
      <c r="AO140" s="31"/>
      <c r="AP140" s="31"/>
    </row>
    <row r="141" spans="38:42" x14ac:dyDescent="0.3">
      <c r="AL141" s="33"/>
      <c r="AM141" s="31"/>
      <c r="AN141" s="31"/>
      <c r="AO141" s="31"/>
      <c r="AP141" s="31"/>
    </row>
    <row r="142" spans="38:42" x14ac:dyDescent="0.3">
      <c r="AL142" s="33"/>
      <c r="AM142" s="31"/>
      <c r="AN142" s="31"/>
      <c r="AO142" s="31"/>
      <c r="AP142" s="31"/>
    </row>
    <row r="143" spans="38:42" x14ac:dyDescent="0.3">
      <c r="AL143" s="33"/>
      <c r="AM143" s="31"/>
      <c r="AN143" s="31"/>
      <c r="AO143" s="31"/>
      <c r="AP143" s="31"/>
    </row>
    <row r="144" spans="38:42" x14ac:dyDescent="0.3">
      <c r="AL144" s="33"/>
      <c r="AM144" s="31"/>
      <c r="AN144" s="31"/>
      <c r="AO144" s="31"/>
      <c r="AP144" s="31"/>
    </row>
    <row r="145" spans="38:42" x14ac:dyDescent="0.3">
      <c r="AL145" s="33"/>
      <c r="AM145" s="31"/>
      <c r="AN145" s="31"/>
      <c r="AO145" s="31"/>
      <c r="AP145" s="31"/>
    </row>
    <row r="146" spans="38:42" x14ac:dyDescent="0.3">
      <c r="AL146" s="33"/>
      <c r="AM146" s="31"/>
      <c r="AN146" s="31"/>
      <c r="AO146" s="31"/>
      <c r="AP146" s="31"/>
    </row>
    <row r="147" spans="38:42" x14ac:dyDescent="0.3">
      <c r="AL147" s="33"/>
      <c r="AM147" s="31"/>
      <c r="AN147" s="31"/>
      <c r="AO147" s="31"/>
      <c r="AP147" s="31"/>
    </row>
    <row r="148" spans="38:42" x14ac:dyDescent="0.3">
      <c r="AL148" s="33"/>
      <c r="AM148" s="31"/>
      <c r="AN148" s="31"/>
      <c r="AO148" s="31"/>
      <c r="AP148" s="31"/>
    </row>
    <row r="149" spans="38:42" x14ac:dyDescent="0.3">
      <c r="AL149" s="33"/>
      <c r="AM149" s="31"/>
      <c r="AN149" s="31"/>
      <c r="AO149" s="31"/>
      <c r="AP149" s="31"/>
    </row>
    <row r="150" spans="38:42" x14ac:dyDescent="0.3">
      <c r="AL150" s="33"/>
      <c r="AM150" s="31"/>
      <c r="AN150" s="31"/>
      <c r="AO150" s="31"/>
      <c r="AP150" s="31"/>
    </row>
    <row r="151" spans="38:42" x14ac:dyDescent="0.3">
      <c r="AL151" s="33"/>
      <c r="AM151" s="31"/>
      <c r="AN151" s="31"/>
      <c r="AO151" s="31"/>
      <c r="AP151" s="31"/>
    </row>
    <row r="152" spans="38:42" x14ac:dyDescent="0.3">
      <c r="AL152" s="33"/>
      <c r="AM152" s="31"/>
      <c r="AN152" s="31"/>
      <c r="AO152" s="31"/>
      <c r="AP152" s="31"/>
    </row>
    <row r="153" spans="38:42" x14ac:dyDescent="0.3">
      <c r="AL153" s="33"/>
      <c r="AM153" s="31"/>
      <c r="AN153" s="31"/>
      <c r="AO153" s="31"/>
      <c r="AP153" s="31"/>
    </row>
    <row r="154" spans="38:42" x14ac:dyDescent="0.3">
      <c r="AL154" s="33"/>
      <c r="AM154" s="31"/>
      <c r="AN154" s="31"/>
      <c r="AO154" s="31"/>
      <c r="AP154" s="31"/>
    </row>
    <row r="155" spans="38:42" x14ac:dyDescent="0.3">
      <c r="AL155" s="33"/>
      <c r="AM155" s="31"/>
      <c r="AN155" s="31"/>
      <c r="AO155" s="31"/>
      <c r="AP155" s="31"/>
    </row>
    <row r="156" spans="38:42" x14ac:dyDescent="0.3">
      <c r="AL156" s="33"/>
      <c r="AM156" s="31"/>
      <c r="AN156" s="31"/>
      <c r="AO156" s="31"/>
      <c r="AP156" s="31"/>
    </row>
    <row r="157" spans="38:42" x14ac:dyDescent="0.3">
      <c r="AL157" s="33"/>
      <c r="AM157" s="31"/>
      <c r="AN157" s="31"/>
      <c r="AO157" s="31"/>
      <c r="AP157" s="31"/>
    </row>
    <row r="158" spans="38:42" x14ac:dyDescent="0.3">
      <c r="AL158" s="33"/>
      <c r="AM158" s="31"/>
      <c r="AN158" s="31"/>
      <c r="AO158" s="31"/>
      <c r="AP158" s="31"/>
    </row>
    <row r="159" spans="38:42" x14ac:dyDescent="0.3">
      <c r="AL159" s="33"/>
      <c r="AM159" s="31"/>
      <c r="AN159" s="31"/>
      <c r="AO159" s="31"/>
      <c r="AP159" s="31"/>
    </row>
    <row r="160" spans="38:42" x14ac:dyDescent="0.3">
      <c r="AL160" s="33"/>
      <c r="AM160" s="31"/>
      <c r="AN160" s="31"/>
      <c r="AO160" s="31"/>
      <c r="AP160" s="31"/>
    </row>
    <row r="161" spans="38:42" x14ac:dyDescent="0.3">
      <c r="AL161" s="33"/>
      <c r="AM161" s="31"/>
      <c r="AN161" s="31"/>
      <c r="AO161" s="31"/>
      <c r="AP161" s="31"/>
    </row>
    <row r="162" spans="38:42" x14ac:dyDescent="0.3">
      <c r="AL162" s="33"/>
      <c r="AM162" s="31"/>
      <c r="AN162" s="31"/>
      <c r="AO162" s="31"/>
      <c r="AP162" s="31"/>
    </row>
    <row r="163" spans="38:42" x14ac:dyDescent="0.3">
      <c r="AL163" s="33"/>
      <c r="AM163" s="31"/>
      <c r="AN163" s="31"/>
      <c r="AO163" s="31"/>
      <c r="AP163" s="31"/>
    </row>
    <row r="164" spans="38:42" x14ac:dyDescent="0.3">
      <c r="AL164" s="33"/>
      <c r="AM164" s="31"/>
      <c r="AN164" s="31"/>
      <c r="AO164" s="31"/>
      <c r="AP164" s="31"/>
    </row>
    <row r="165" spans="38:42" x14ac:dyDescent="0.3">
      <c r="AL165" s="33"/>
      <c r="AM165" s="31"/>
      <c r="AN165" s="31"/>
      <c r="AO165" s="31"/>
      <c r="AP165" s="31"/>
    </row>
    <row r="166" spans="38:42" x14ac:dyDescent="0.3">
      <c r="AL166" s="33"/>
      <c r="AM166" s="31"/>
      <c r="AN166" s="31"/>
      <c r="AO166" s="31"/>
      <c r="AP166" s="31"/>
    </row>
    <row r="167" spans="38:42" x14ac:dyDescent="0.3">
      <c r="AL167" s="33"/>
      <c r="AM167" s="31"/>
      <c r="AN167" s="31"/>
      <c r="AO167" s="31"/>
      <c r="AP167" s="31"/>
    </row>
    <row r="168" spans="38:42" x14ac:dyDescent="0.3">
      <c r="AL168" s="33"/>
      <c r="AM168" s="31"/>
      <c r="AN168" s="31"/>
      <c r="AO168" s="31"/>
      <c r="AP168" s="31"/>
    </row>
    <row r="169" spans="38:42" x14ac:dyDescent="0.3">
      <c r="AL169" s="33"/>
      <c r="AM169" s="31"/>
      <c r="AN169" s="31"/>
      <c r="AO169" s="31"/>
      <c r="AP169" s="31"/>
    </row>
    <row r="170" spans="38:42" x14ac:dyDescent="0.3">
      <c r="AL170" s="33"/>
      <c r="AM170" s="31"/>
      <c r="AN170" s="31"/>
      <c r="AO170" s="31"/>
      <c r="AP170" s="31"/>
    </row>
    <row r="171" spans="38:42" x14ac:dyDescent="0.3">
      <c r="AL171" s="33"/>
      <c r="AM171" s="31"/>
      <c r="AN171" s="31"/>
      <c r="AO171" s="31"/>
      <c r="AP171" s="31"/>
    </row>
    <row r="172" spans="38:42" x14ac:dyDescent="0.3">
      <c r="AL172" s="33"/>
      <c r="AM172" s="31"/>
      <c r="AN172" s="31"/>
      <c r="AO172" s="31"/>
      <c r="AP172" s="31"/>
    </row>
    <row r="173" spans="38:42" x14ac:dyDescent="0.3">
      <c r="AL173" s="33"/>
      <c r="AM173" s="31"/>
      <c r="AN173" s="31"/>
      <c r="AO173" s="31"/>
      <c r="AP173" s="31"/>
    </row>
    <row r="174" spans="38:42" x14ac:dyDescent="0.3">
      <c r="AL174" s="33"/>
      <c r="AM174" s="31"/>
      <c r="AN174" s="31"/>
      <c r="AO174" s="31"/>
      <c r="AP174" s="31"/>
    </row>
    <row r="175" spans="38:42" x14ac:dyDescent="0.3">
      <c r="AL175" s="33"/>
      <c r="AM175" s="31"/>
      <c r="AN175" s="31"/>
      <c r="AO175" s="31"/>
      <c r="AP175" s="31"/>
    </row>
    <row r="176" spans="38:42" x14ac:dyDescent="0.3">
      <c r="AL176" s="33"/>
      <c r="AM176" s="31"/>
      <c r="AN176" s="31"/>
      <c r="AO176" s="31"/>
      <c r="AP176" s="31"/>
    </row>
    <row r="177" spans="38:42" x14ac:dyDescent="0.3">
      <c r="AL177" s="33"/>
      <c r="AM177" s="31"/>
      <c r="AN177" s="31"/>
      <c r="AO177" s="31"/>
      <c r="AP177" s="31"/>
    </row>
    <row r="178" spans="38:42" x14ac:dyDescent="0.3">
      <c r="AL178" s="33"/>
      <c r="AM178" s="31"/>
      <c r="AN178" s="31"/>
      <c r="AO178" s="31"/>
      <c r="AP178" s="31"/>
    </row>
    <row r="179" spans="38:42" x14ac:dyDescent="0.3">
      <c r="AL179" s="33"/>
      <c r="AM179" s="31"/>
      <c r="AN179" s="31"/>
      <c r="AO179" s="31"/>
      <c r="AP179" s="31"/>
    </row>
    <row r="180" spans="38:42" x14ac:dyDescent="0.3">
      <c r="AL180" s="33"/>
      <c r="AM180" s="31"/>
      <c r="AN180" s="31"/>
      <c r="AO180" s="31"/>
      <c r="AP180" s="31"/>
    </row>
    <row r="181" spans="38:42" x14ac:dyDescent="0.3">
      <c r="AL181" s="33"/>
      <c r="AM181" s="31"/>
      <c r="AN181" s="31"/>
      <c r="AO181" s="31"/>
      <c r="AP181" s="31"/>
    </row>
    <row r="182" spans="38:42" x14ac:dyDescent="0.3">
      <c r="AL182" s="33"/>
      <c r="AM182" s="31"/>
      <c r="AN182" s="31"/>
      <c r="AO182" s="31"/>
      <c r="AP182" s="31"/>
    </row>
    <row r="183" spans="38:42" x14ac:dyDescent="0.3">
      <c r="AL183" s="33"/>
      <c r="AM183" s="31"/>
      <c r="AN183" s="31"/>
      <c r="AO183" s="31"/>
      <c r="AP183" s="31"/>
    </row>
    <row r="184" spans="38:42" x14ac:dyDescent="0.3">
      <c r="AL184" s="33"/>
      <c r="AM184" s="31"/>
      <c r="AN184" s="31"/>
      <c r="AO184" s="31"/>
      <c r="AP184" s="31"/>
    </row>
    <row r="185" spans="38:42" x14ac:dyDescent="0.3">
      <c r="AL185" s="33"/>
      <c r="AM185" s="31"/>
      <c r="AN185" s="31"/>
      <c r="AO185" s="31"/>
      <c r="AP185" s="31"/>
    </row>
    <row r="186" spans="38:42" x14ac:dyDescent="0.3">
      <c r="AL186" s="33"/>
      <c r="AM186" s="31"/>
      <c r="AN186" s="31"/>
      <c r="AO186" s="31"/>
      <c r="AP186" s="31"/>
    </row>
    <row r="187" spans="38:42" x14ac:dyDescent="0.3">
      <c r="AL187" s="33"/>
      <c r="AM187" s="31"/>
      <c r="AN187" s="31"/>
      <c r="AO187" s="31"/>
      <c r="AP187" s="31"/>
    </row>
    <row r="188" spans="38:42" x14ac:dyDescent="0.3">
      <c r="AL188" s="33"/>
      <c r="AM188" s="31"/>
      <c r="AN188" s="31"/>
      <c r="AO188" s="31"/>
      <c r="AP188" s="31"/>
    </row>
    <row r="189" spans="38:42" x14ac:dyDescent="0.3">
      <c r="AL189" s="33"/>
      <c r="AM189" s="31"/>
      <c r="AN189" s="31"/>
      <c r="AO189" s="31"/>
      <c r="AP189" s="31"/>
    </row>
    <row r="190" spans="38:42" x14ac:dyDescent="0.3">
      <c r="AL190" s="33"/>
      <c r="AM190" s="31"/>
      <c r="AN190" s="31"/>
      <c r="AO190" s="31"/>
      <c r="AP190" s="31"/>
    </row>
    <row r="191" spans="38:42" x14ac:dyDescent="0.3">
      <c r="AL191" s="33"/>
      <c r="AM191" s="31"/>
      <c r="AN191" s="31"/>
      <c r="AO191" s="31"/>
      <c r="AP191" s="31"/>
    </row>
    <row r="192" spans="38:42" x14ac:dyDescent="0.3">
      <c r="AL192" s="33"/>
      <c r="AM192" s="31"/>
      <c r="AN192" s="31"/>
      <c r="AO192" s="31"/>
      <c r="AP192" s="31"/>
    </row>
    <row r="193" spans="38:42" x14ac:dyDescent="0.3">
      <c r="AL193" s="33"/>
      <c r="AM193" s="31"/>
      <c r="AN193" s="31"/>
      <c r="AO193" s="31"/>
      <c r="AP193" s="31"/>
    </row>
    <row r="194" spans="38:42" x14ac:dyDescent="0.3">
      <c r="AL194" s="33"/>
      <c r="AM194" s="31"/>
      <c r="AN194" s="31"/>
      <c r="AO194" s="31"/>
      <c r="AP194" s="31"/>
    </row>
    <row r="195" spans="38:42" x14ac:dyDescent="0.3">
      <c r="AL195" s="33"/>
      <c r="AM195" s="31"/>
      <c r="AN195" s="31"/>
      <c r="AO195" s="31"/>
      <c r="AP195" s="31"/>
    </row>
    <row r="196" spans="38:42" x14ac:dyDescent="0.3">
      <c r="AL196" s="33"/>
      <c r="AM196" s="31"/>
      <c r="AN196" s="31"/>
      <c r="AO196" s="31"/>
      <c r="AP196" s="31"/>
    </row>
    <row r="197" spans="38:42" x14ac:dyDescent="0.3">
      <c r="AL197" s="33"/>
      <c r="AM197" s="31"/>
      <c r="AN197" s="31"/>
      <c r="AO197" s="31"/>
      <c r="AP197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КП клиента</vt:lpstr>
      <vt:lpstr>Исходные данные</vt:lpstr>
      <vt:lpstr>ДЦ</vt:lpstr>
      <vt:lpstr>График Classic NEW</vt:lpstr>
      <vt:lpstr>График Light +</vt:lpstr>
      <vt:lpstr>График Senim</vt:lpstr>
      <vt:lpstr>равными</vt:lpstr>
      <vt:lpstr>равными Light</vt:lpstr>
      <vt:lpstr>'Исходные данные'!Область_печати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Talgat Kolbayev</dc:creator>
  <cp:lastModifiedBy>Abdikarim Sanov</cp:lastModifiedBy>
  <cp:lastPrinted>2022-04-14T02:43:19Z</cp:lastPrinted>
  <dcterms:created xsi:type="dcterms:W3CDTF">2019-04-08T08:29:18Z</dcterms:created>
  <dcterms:modified xsi:type="dcterms:W3CDTF">2023-03-15T10:09:31Z</dcterms:modified>
</cp:coreProperties>
</file>